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244038\Desktop\"/>
    </mc:Choice>
  </mc:AlternateContent>
  <xr:revisionPtr revIDLastSave="0" documentId="13_ncr:1_{E77AABE6-FABF-4A20-9D52-83F0BCCDF194}" xr6:coauthVersionLast="45" xr6:coauthVersionMax="45" xr10:uidLastSave="{00000000-0000-0000-0000-000000000000}"/>
  <bookViews>
    <workbookView xWindow="-120" yWindow="-120" windowWidth="20730" windowHeight="11160" tabRatio="823" activeTab="2" xr2:uid="{00000000-000D-0000-FFFF-FFFF00000000}"/>
  </bookViews>
  <sheets>
    <sheet name="御説明" sheetId="13" r:id="rId1"/>
    <sheet name="【確認用】マナパス掲載イメージ" sheetId="11" r:id="rId2"/>
    <sheet name="【入力用①】講座基本情報" sheetId="10" r:id="rId3"/>
    <sheet name="Sheet2" sheetId="14" state="hidden" r:id="rId4"/>
    <sheet name="【入力用②】科目情報" sheetId="12" r:id="rId5"/>
    <sheet name="説明書(詳細)" sheetId="9" r:id="rId6"/>
  </sheets>
  <definedNames>
    <definedName name="_xlnm._FilterDatabase" localSheetId="5" hidden="1">'説明書(詳細)'!$A$2:$F$30</definedName>
    <definedName name="_xlnm.Print_Area" localSheetId="1">【確認用】マナパス掲載イメージ!$A$1:$K$44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1" l="1"/>
  <c r="C18" i="11"/>
  <c r="C37" i="11"/>
  <c r="C36" i="11"/>
  <c r="C40" i="11"/>
  <c r="C39" i="11"/>
  <c r="C38" i="11"/>
  <c r="C35" i="11"/>
  <c r="C34" i="11"/>
  <c r="C33" i="11"/>
  <c r="C32" i="11"/>
  <c r="C31" i="11"/>
  <c r="C30" i="11"/>
  <c r="C29" i="11"/>
  <c r="C28" i="11"/>
  <c r="C27" i="11"/>
  <c r="C26" i="11"/>
  <c r="C25" i="11"/>
  <c r="C24" i="11"/>
  <c r="C23" i="11"/>
  <c r="C22" i="11"/>
  <c r="C21" i="11"/>
  <c r="C20" i="11"/>
  <c r="H19" i="11"/>
  <c r="C19" i="11"/>
  <c r="C17" i="11"/>
  <c r="H16" i="11"/>
  <c r="C16" i="11"/>
  <c r="C13" i="11"/>
  <c r="J12" i="11"/>
  <c r="C12" i="11"/>
  <c r="C11" i="11"/>
  <c r="Z2" i="14" l="1"/>
  <c r="C14" i="11" l="1"/>
  <c r="Y2" i="10" l="1"/>
</calcChain>
</file>

<file path=xl/sharedStrings.xml><?xml version="1.0" encoding="utf-8"?>
<sst xmlns="http://schemas.openxmlformats.org/spreadsheetml/2006/main" count="556" uniqueCount="288">
  <si>
    <t>機関コード</t>
    <rPh sb="0" eb="2">
      <t>キカン</t>
    </rPh>
    <phoneticPr fontId="5"/>
  </si>
  <si>
    <t>学校種別</t>
    <rPh sb="0" eb="2">
      <t>ガッコウ</t>
    </rPh>
    <rPh sb="2" eb="4">
      <t>シュベツ</t>
    </rPh>
    <phoneticPr fontId="5"/>
  </si>
  <si>
    <t>学校名</t>
    <rPh sb="0" eb="2">
      <t>ガッコウ</t>
    </rPh>
    <rPh sb="2" eb="3">
      <t>メイ</t>
    </rPh>
    <phoneticPr fontId="4"/>
  </si>
  <si>
    <t>記入例</t>
    <rPh sb="0" eb="1">
      <t>キニュウ</t>
    </rPh>
    <rPh sb="1" eb="2">
      <t>レイ</t>
    </rPh>
    <phoneticPr fontId="5"/>
  </si>
  <si>
    <t>霞が関大学</t>
    <phoneticPr fontId="5"/>
  </si>
  <si>
    <t>東京都千代田区霞が関３－２－２</t>
    <phoneticPr fontId="5"/>
  </si>
  <si>
    <t>○○研究科○○専攻○○コース</t>
    <phoneticPr fontId="5"/>
  </si>
  <si>
    <t>正規課程</t>
    <phoneticPr fontId="5"/>
  </si>
  <si>
    <t>○○専攻５０名</t>
    <phoneticPr fontId="5"/>
  </si>
  <si>
    <t>２年間</t>
    <phoneticPr fontId="5"/>
  </si>
  <si>
    <t>○○における、○○や○○の養成を目指したプログラムである。本プログラムでは、○○や○○等を学修し、○○や○○等を実施することにより、○○や○○の能力を得ることを目指す。○○や○○として活躍するために必要な能力を修得する。</t>
    <phoneticPr fontId="5"/>
  </si>
  <si>
    <t>・学校教育法第９０条に規定する大学に入学することができる者
・○○の経験を有する者
・○○に従事する者</t>
    <phoneticPr fontId="5"/>
  </si>
  <si>
    <t>○○担当者、○○職員、○○に従事する者、○○であって○○を目指す者</t>
    <phoneticPr fontId="5"/>
  </si>
  <si>
    <t>・○○に関する知識
・○○の技術、技能</t>
    <phoneticPr fontId="5"/>
  </si>
  <si>
    <t>・○○できる能力
・○○の能力</t>
    <phoneticPr fontId="5"/>
  </si>
  <si>
    <t>○○学＜科目＞や△△論＜科目＞等により基礎的な～～に関する知識を修得するとともに、△△実習Ⅰ（Ｘ時間）＜科目＞において～～の実験、□□学＜科目＞において～～の実地調査やグループ討議を行うこと等により、～～に関する知識・技術を修得させる。その過程において、特に～実践的な授業方法等（例えば、実験や実地調査、グループ討議等）を行うことにより、～～能力を修得させる。</t>
    <phoneticPr fontId="5"/>
  </si>
  <si>
    <t>○単位以上の取得、○○の提出及び審査の合格</t>
    <phoneticPr fontId="5"/>
  </si>
  <si>
    <t>修士（○○学）、○○士</t>
    <phoneticPr fontId="5"/>
  </si>
  <si>
    <t>出席状況、筆記試験の成績、プレゼンテーションの内容、○○、○○・・・を総合的に判断する。</t>
    <phoneticPr fontId="5"/>
  </si>
  <si>
    <t>大学院</t>
    <rPh sb="0" eb="3">
      <t>ダイガクイン</t>
    </rPh>
    <phoneticPr fontId="5"/>
  </si>
  <si>
    <t>「000単位」もしくは「000時間」と表記（"000"の部分は半角数字）</t>
    <rPh sb="4" eb="6">
      <t>タンイ</t>
    </rPh>
    <rPh sb="15" eb="17">
      <t>ジカン</t>
    </rPh>
    <rPh sb="19" eb="21">
      <t>ヒョウキ</t>
    </rPh>
    <rPh sb="28" eb="30">
      <t>ブブン</t>
    </rPh>
    <rPh sb="31" eb="33">
      <t>ハンカク</t>
    </rPh>
    <rPh sb="33" eb="35">
      <t>スウジ</t>
    </rPh>
    <phoneticPr fontId="5"/>
  </si>
  <si>
    <t>講座紹介ページへの直リンクURLとする。</t>
    <rPh sb="0" eb="2">
      <t>コウザ</t>
    </rPh>
    <rPh sb="2" eb="4">
      <t>ショウカイ</t>
    </rPh>
    <rPh sb="9" eb="10">
      <t>チョク</t>
    </rPh>
    <phoneticPr fontId="5"/>
  </si>
  <si>
    <t>Yesの場合「1」を入力</t>
    <rPh sb="4" eb="6">
      <t>バアイ</t>
    </rPh>
    <rPh sb="10" eb="12">
      <t>ニュウリョク</t>
    </rPh>
    <phoneticPr fontId="5"/>
  </si>
  <si>
    <t>「通学」または「通信」から選択</t>
    <rPh sb="1" eb="3">
      <t>ツウガク</t>
    </rPh>
    <rPh sb="8" eb="10">
      <t>ツウシン</t>
    </rPh>
    <rPh sb="13" eb="15">
      <t>センタク</t>
    </rPh>
    <phoneticPr fontId="5"/>
  </si>
  <si>
    <t>通学</t>
    <rPh sb="0" eb="2">
      <t>ツウガク</t>
    </rPh>
    <phoneticPr fontId="5"/>
  </si>
  <si>
    <t>備考</t>
    <rPh sb="0" eb="2">
      <t>ビコウ</t>
    </rPh>
    <phoneticPr fontId="5"/>
  </si>
  <si>
    <t>「大学」「短大」「大学院」「高等専門学校」から選択</t>
    <rPh sb="1" eb="3">
      <t>ダイガク</t>
    </rPh>
    <rPh sb="5" eb="7">
      <t>タンダイ</t>
    </rPh>
    <rPh sb="9" eb="12">
      <t>ダイガクイン</t>
    </rPh>
    <rPh sb="14" eb="16">
      <t>コウトウ</t>
    </rPh>
    <rPh sb="16" eb="18">
      <t>センモン</t>
    </rPh>
    <rPh sb="18" eb="20">
      <t>ガッコウ</t>
    </rPh>
    <rPh sb="23" eb="25">
      <t>センタク</t>
    </rPh>
    <phoneticPr fontId="5"/>
  </si>
  <si>
    <t>60時間</t>
    <rPh sb="2" eb="4">
      <t>ジカン</t>
    </rPh>
    <phoneticPr fontId="5"/>
  </si>
  <si>
    <t>夜間、週末の開講、託児所、オンライン受講</t>
    <phoneticPr fontId="5"/>
  </si>
  <si>
    <t>「ビジネス系（MBA・経済・経営・法・政治 他）」
「文系（文学・語学・社会学・国際・宗教・環境 他）」
「心理系」
「教育系」
「福祉・健康」
「芸術・美術・伝統工芸・デザイン系」
「理工・情報・IT系（建築・土木系含む）」
「看護・医学・栄養・家政・生活関連」
「その他」
の9ジャンルから選択。複数該当する場合は半角カンマ(,)で区切る。</t>
    <rPh sb="56" eb="57">
      <t>ケイ</t>
    </rPh>
    <rPh sb="60" eb="62">
      <t>キョウイク</t>
    </rPh>
    <rPh sb="62" eb="63">
      <t>ケイ</t>
    </rPh>
    <rPh sb="66" eb="68">
      <t>フクシ</t>
    </rPh>
    <rPh sb="69" eb="71">
      <t>ケンコウ</t>
    </rPh>
    <rPh sb="89" eb="90">
      <t>ケイ</t>
    </rPh>
    <rPh sb="136" eb="137">
      <t>タ</t>
    </rPh>
    <rPh sb="147" eb="149">
      <t>センタク</t>
    </rPh>
    <rPh sb="150" eb="152">
      <t>フクスウ</t>
    </rPh>
    <rPh sb="152" eb="154">
      <t>ガイトウ</t>
    </rPh>
    <rPh sb="156" eb="158">
      <t>バアイ</t>
    </rPh>
    <rPh sb="159" eb="161">
      <t>ハンカク</t>
    </rPh>
    <rPh sb="168" eb="170">
      <t>クギ</t>
    </rPh>
    <phoneticPr fontId="5"/>
  </si>
  <si>
    <t>動画リンク先URLを入力。値が入力されていれば動画コンテンツがサイトに表示され、またはリンクされる。Youtubeなら埋め込み可能。その他は検証の上、埋め込み不可ならリンクのみ。</t>
    <rPh sb="0" eb="2">
      <t>ドウガ</t>
    </rPh>
    <rPh sb="5" eb="6">
      <t>サキ</t>
    </rPh>
    <rPh sb="10" eb="12">
      <t>ニュウリョク</t>
    </rPh>
    <rPh sb="13" eb="14">
      <t>アタイ</t>
    </rPh>
    <rPh sb="15" eb="17">
      <t>ニュウリョク</t>
    </rPh>
    <rPh sb="23" eb="25">
      <t>ドウガ</t>
    </rPh>
    <rPh sb="35" eb="37">
      <t>ヒョウジ</t>
    </rPh>
    <rPh sb="59" eb="60">
      <t>ウ</t>
    </rPh>
    <rPh sb="61" eb="62">
      <t>コ</t>
    </rPh>
    <rPh sb="63" eb="65">
      <t>カノウ</t>
    </rPh>
    <rPh sb="68" eb="69">
      <t>タ</t>
    </rPh>
    <rPh sb="70" eb="72">
      <t>ケンショウ</t>
    </rPh>
    <rPh sb="73" eb="74">
      <t>ウエ</t>
    </rPh>
    <rPh sb="75" eb="76">
      <t>ウ</t>
    </rPh>
    <rPh sb="77" eb="78">
      <t>コ</t>
    </rPh>
    <rPh sb="79" eb="81">
      <t>フカ</t>
    </rPh>
    <phoneticPr fontId="5"/>
  </si>
  <si>
    <t>入学金282,000円、初年度学費535,800円</t>
    <rPh sb="0" eb="3">
      <t>ニュウガクキン</t>
    </rPh>
    <rPh sb="10" eb="11">
      <t>エン</t>
    </rPh>
    <rPh sb="12" eb="15">
      <t>ショネンド</t>
    </rPh>
    <rPh sb="15" eb="17">
      <t>ガクヒ</t>
    </rPh>
    <rPh sb="24" eb="25">
      <t>エン</t>
    </rPh>
    <phoneticPr fontId="5"/>
  </si>
  <si>
    <t>ビジネス系（MBA・経済・経営・法・政治 他）</t>
    <phoneticPr fontId="5"/>
  </si>
  <si>
    <t>書式自由。
値が入力されていればサイトに表示される。</t>
    <rPh sb="0" eb="2">
      <t>ショシキ</t>
    </rPh>
    <rPh sb="2" eb="4">
      <t>ジユウ</t>
    </rPh>
    <rPh sb="6" eb="7">
      <t>アタイ</t>
    </rPh>
    <rPh sb="8" eb="10">
      <t>ニュウリョク</t>
    </rPh>
    <rPh sb="20" eb="22">
      <t>ヒョウジ</t>
    </rPh>
    <phoneticPr fontId="5"/>
  </si>
  <si>
    <t>書式自由。
値が入力されていればサイトに表示される。
具体的な職業分野、企業名等の記載、または大学等のHPで既にまとまっている場合はURLの記載も可。</t>
    <rPh sb="0" eb="2">
      <t>ショシキ</t>
    </rPh>
    <rPh sb="2" eb="4">
      <t>ジユウ</t>
    </rPh>
    <rPh sb="6" eb="7">
      <t>アタイ</t>
    </rPh>
    <rPh sb="8" eb="10">
      <t>ニュウリョク</t>
    </rPh>
    <rPh sb="20" eb="22">
      <t>ヒョウジ</t>
    </rPh>
    <rPh sb="27" eb="30">
      <t>グタイテキ</t>
    </rPh>
    <rPh sb="31" eb="33">
      <t>ショクギョウ</t>
    </rPh>
    <rPh sb="33" eb="35">
      <t>ブンヤ</t>
    </rPh>
    <rPh sb="36" eb="38">
      <t>キギョウ</t>
    </rPh>
    <rPh sb="38" eb="39">
      <t>メイ</t>
    </rPh>
    <rPh sb="39" eb="40">
      <t>トウ</t>
    </rPh>
    <rPh sb="41" eb="43">
      <t>キサイ</t>
    </rPh>
    <rPh sb="47" eb="49">
      <t>ダイガク</t>
    </rPh>
    <rPh sb="49" eb="50">
      <t>トウ</t>
    </rPh>
    <rPh sb="54" eb="55">
      <t>スデ</t>
    </rPh>
    <rPh sb="63" eb="65">
      <t>バアイ</t>
    </rPh>
    <rPh sb="70" eb="72">
      <t>キサイ</t>
    </rPh>
    <rPh sb="73" eb="74">
      <t>カ</t>
    </rPh>
    <phoneticPr fontId="5"/>
  </si>
  <si>
    <t>○○法</t>
    <rPh sb="2" eb="3">
      <t>ホウ</t>
    </rPh>
    <phoneticPr fontId="5"/>
  </si>
  <si>
    <t>論文審査,面接審査</t>
    <rPh sb="0" eb="2">
      <t>ロンブン</t>
    </rPh>
    <rPh sb="2" eb="4">
      <t>シンサ</t>
    </rPh>
    <rPh sb="5" eb="7">
      <t>メンセツ</t>
    </rPh>
    <rPh sb="7" eb="9">
      <t>シンサ</t>
    </rPh>
    <phoneticPr fontId="5"/>
  </si>
  <si>
    <t>【職業分野】
○○士,・・・
【企業等】
××株式会社,・・・</t>
    <rPh sb="1" eb="3">
      <t>ショクギョウ</t>
    </rPh>
    <rPh sb="3" eb="5">
      <t>ブンヤ</t>
    </rPh>
    <rPh sb="9" eb="10">
      <t>シ</t>
    </rPh>
    <rPh sb="16" eb="18">
      <t>キギョウ</t>
    </rPh>
    <rPh sb="18" eb="19">
      <t>トウ</t>
    </rPh>
    <rPh sb="23" eb="25">
      <t>カブシキ</t>
    </rPh>
    <rPh sb="25" eb="27">
      <t>カイシャ</t>
    </rPh>
    <phoneticPr fontId="5"/>
  </si>
  <si>
    <t>〇〇名</t>
    <rPh sb="2" eb="3">
      <t>メイ</t>
    </rPh>
    <phoneticPr fontId="5"/>
  </si>
  <si>
    <t>正式名称を記載</t>
    <rPh sb="0" eb="2">
      <t>セイシキ</t>
    </rPh>
    <rPh sb="2" eb="4">
      <t>メイショウ</t>
    </rPh>
    <rPh sb="5" eb="7">
      <t>キサイ</t>
    </rPh>
    <phoneticPr fontId="5"/>
  </si>
  <si>
    <t>都道府県名から記載する。通学課程の場合には主に受講者が受講するキャンパスの所在地。</t>
    <rPh sb="0" eb="4">
      <t>トドウフケン</t>
    </rPh>
    <rPh sb="4" eb="5">
      <t>メイ</t>
    </rPh>
    <rPh sb="7" eb="9">
      <t>キサイ</t>
    </rPh>
    <rPh sb="12" eb="14">
      <t>ツウガク</t>
    </rPh>
    <rPh sb="14" eb="16">
      <t>カテイ</t>
    </rPh>
    <rPh sb="17" eb="19">
      <t>バアイ</t>
    </rPh>
    <rPh sb="21" eb="22">
      <t>オモ</t>
    </rPh>
    <rPh sb="23" eb="26">
      <t>ジュコウシャ</t>
    </rPh>
    <rPh sb="27" eb="29">
      <t>ジュコウ</t>
    </rPh>
    <rPh sb="37" eb="40">
      <t>ショザイチ</t>
    </rPh>
    <phoneticPr fontId="5"/>
  </si>
  <si>
    <t>１年間、2年間、6カ月等の期間を入力
※「標準受講期間」として表示</t>
    <rPh sb="1" eb="3">
      <t>ネンカン</t>
    </rPh>
    <rPh sb="5" eb="6">
      <t>ネン</t>
    </rPh>
    <rPh sb="6" eb="7">
      <t>カン</t>
    </rPh>
    <rPh sb="10" eb="11">
      <t>ゲツ</t>
    </rPh>
    <rPh sb="11" eb="12">
      <t>トウ</t>
    </rPh>
    <rPh sb="13" eb="15">
      <t>キカン</t>
    </rPh>
    <rPh sb="16" eb="18">
      <t>ニュウリョク</t>
    </rPh>
    <rPh sb="21" eb="23">
      <t>ヒョウジュン</t>
    </rPh>
    <rPh sb="23" eb="25">
      <t>ジュコウ</t>
    </rPh>
    <rPh sb="25" eb="27">
      <t>キカン</t>
    </rPh>
    <rPh sb="31" eb="33">
      <t>ヒョウジ</t>
    </rPh>
    <phoneticPr fontId="5"/>
  </si>
  <si>
    <t>標準受講期間</t>
    <rPh sb="0" eb="2">
      <t>ヒョウジュン</t>
    </rPh>
    <rPh sb="2" eb="4">
      <t>ジュコウ</t>
    </rPh>
    <rPh sb="4" eb="6">
      <t>キカン</t>
    </rPh>
    <phoneticPr fontId="5"/>
  </si>
  <si>
    <t>yyyy/mm/dd～yyyy/mm/dd
1年間や○ヵ月ではなく、具体的な期間を掲載。日付（/dd）は任意。</t>
    <rPh sb="23" eb="25">
      <t>ネンカン</t>
    </rPh>
    <rPh sb="28" eb="29">
      <t>ゲツ</t>
    </rPh>
    <rPh sb="34" eb="37">
      <t>グタイテキ</t>
    </rPh>
    <rPh sb="38" eb="40">
      <t>キカン</t>
    </rPh>
    <rPh sb="41" eb="43">
      <t>ケイサイ</t>
    </rPh>
    <rPh sb="44" eb="46">
      <t>ヒヅケ</t>
    </rPh>
    <rPh sb="52" eb="54">
      <t>ニンイ</t>
    </rPh>
    <phoneticPr fontId="5"/>
  </si>
  <si>
    <t>2019/10/1～2020/3/31</t>
    <phoneticPr fontId="5"/>
  </si>
  <si>
    <t>受講にあたっての条件があれば記載</t>
    <rPh sb="0" eb="2">
      <t>ジュコウ</t>
    </rPh>
    <rPh sb="8" eb="10">
      <t>ジョウケン</t>
    </rPh>
    <rPh sb="14" eb="16">
      <t>キサイ</t>
    </rPh>
    <phoneticPr fontId="5"/>
  </si>
  <si>
    <t>検索時に利用する項目※半角数字のみで記入
修了までに必要な標準的な入学金・受講料の合計</t>
    <rPh sb="0" eb="2">
      <t>ケンサク</t>
    </rPh>
    <rPh sb="2" eb="3">
      <t>ジ</t>
    </rPh>
    <rPh sb="4" eb="6">
      <t>リヨウ</t>
    </rPh>
    <rPh sb="8" eb="10">
      <t>コウモク</t>
    </rPh>
    <rPh sb="11" eb="13">
      <t>ハンカク</t>
    </rPh>
    <rPh sb="13" eb="15">
      <t>スウジ</t>
    </rPh>
    <rPh sb="18" eb="20">
      <t>キニュウ</t>
    </rPh>
    <rPh sb="21" eb="23">
      <t>シュウリョウ</t>
    </rPh>
    <rPh sb="26" eb="28">
      <t>ヒツヨウ</t>
    </rPh>
    <rPh sb="29" eb="32">
      <t>ヒョウジュンテキ</t>
    </rPh>
    <rPh sb="33" eb="36">
      <t>ニュウガクキン</t>
    </rPh>
    <rPh sb="37" eb="40">
      <t>ジュコウリョウ</t>
    </rPh>
    <rPh sb="41" eb="43">
      <t>ゴウケイ</t>
    </rPh>
    <phoneticPr fontId="5"/>
  </si>
  <si>
    <t>2019年8月（予定）</t>
    <rPh sb="4" eb="5">
      <t>ネン</t>
    </rPh>
    <rPh sb="5" eb="6">
      <t>ヘイネン</t>
    </rPh>
    <rPh sb="6" eb="7">
      <t>ガツ</t>
    </rPh>
    <rPh sb="8" eb="10">
      <t>ヨテイ</t>
    </rPh>
    <phoneticPr fontId="5"/>
  </si>
  <si>
    <t>2019年9月（予定）</t>
    <rPh sb="4" eb="5">
      <t>ネン</t>
    </rPh>
    <rPh sb="5" eb="6">
      <t>ヘイネン</t>
    </rPh>
    <rPh sb="6" eb="7">
      <t>ガツ</t>
    </rPh>
    <rPh sb="8" eb="10">
      <t>ヨテイ</t>
    </rPh>
    <phoneticPr fontId="5"/>
  </si>
  <si>
    <t>項目</t>
    <rPh sb="0" eb="2">
      <t>コウモク</t>
    </rPh>
    <phoneticPr fontId="5"/>
  </si>
  <si>
    <t>表示用。「入学金＊＊円、初年度学費＊＊円」など書式自由</t>
    <rPh sb="0" eb="3">
      <t>ヒョウジヨウ</t>
    </rPh>
    <rPh sb="5" eb="8">
      <t>ニュウガクキン</t>
    </rPh>
    <rPh sb="10" eb="11">
      <t>エン</t>
    </rPh>
    <rPh sb="12" eb="15">
      <t>ショネンド</t>
    </rPh>
    <rPh sb="15" eb="17">
      <t>ガクヒ</t>
    </rPh>
    <rPh sb="19" eb="20">
      <t>エン</t>
    </rPh>
    <rPh sb="23" eb="25">
      <t>ショシキ</t>
    </rPh>
    <rPh sb="25" eb="27">
      <t>ジユウ</t>
    </rPh>
    <phoneticPr fontId="5"/>
  </si>
  <si>
    <t>所在地</t>
    <rPh sb="0" eb="3">
      <t>ショザイチ</t>
    </rPh>
    <phoneticPr fontId="5"/>
  </si>
  <si>
    <t>課程名</t>
    <rPh sb="0" eb="2">
      <t>カテイ</t>
    </rPh>
    <rPh sb="2" eb="3">
      <t>メイ</t>
    </rPh>
    <phoneticPr fontId="5"/>
  </si>
  <si>
    <t>開催期間</t>
    <rPh sb="0" eb="2">
      <t>カイサイ</t>
    </rPh>
    <rPh sb="2" eb="4">
      <t>キカン</t>
    </rPh>
    <phoneticPr fontId="5"/>
  </si>
  <si>
    <t>出願期間</t>
    <rPh sb="0" eb="2">
      <t>シュツガン</t>
    </rPh>
    <rPh sb="2" eb="4">
      <t>キカン</t>
    </rPh>
    <phoneticPr fontId="5"/>
  </si>
  <si>
    <t>定員</t>
    <rPh sb="0" eb="2">
      <t>テイイン</t>
    </rPh>
    <phoneticPr fontId="5"/>
  </si>
  <si>
    <t>対象とする職業の種類</t>
    <rPh sb="8" eb="10">
      <t>シュルイ</t>
    </rPh>
    <phoneticPr fontId="5"/>
  </si>
  <si>
    <t>身に付けられる知識、技術、技能</t>
    <rPh sb="0" eb="1">
      <t>ミ</t>
    </rPh>
    <rPh sb="2" eb="3">
      <t>ツ</t>
    </rPh>
    <rPh sb="7" eb="9">
      <t>チシキ</t>
    </rPh>
    <rPh sb="10" eb="12">
      <t>ギジュツ</t>
    </rPh>
    <rPh sb="13" eb="15">
      <t>ギノウ</t>
    </rPh>
    <phoneticPr fontId="5"/>
  </si>
  <si>
    <t>得られる能力</t>
    <rPh sb="0" eb="1">
      <t>エ</t>
    </rPh>
    <rPh sb="4" eb="6">
      <t>ノウリョク</t>
    </rPh>
    <phoneticPr fontId="5"/>
  </si>
  <si>
    <t>修了要件（修了授業時数等）</t>
    <rPh sb="5" eb="7">
      <t>シュウリョウ</t>
    </rPh>
    <rPh sb="7" eb="9">
      <t>ジュギョウ</t>
    </rPh>
    <rPh sb="9" eb="11">
      <t>ジスウ</t>
    </rPh>
    <rPh sb="11" eb="12">
      <t>トウ</t>
    </rPh>
    <phoneticPr fontId="5"/>
  </si>
  <si>
    <t>修了時に付与される学位・資格等</t>
    <rPh sb="0" eb="2">
      <t>シュウリョウ</t>
    </rPh>
    <rPh sb="2" eb="3">
      <t>トキ</t>
    </rPh>
    <rPh sb="4" eb="6">
      <t>フヨ</t>
    </rPh>
    <rPh sb="9" eb="11">
      <t>ガクイ</t>
    </rPh>
    <rPh sb="12" eb="14">
      <t>シカク</t>
    </rPh>
    <rPh sb="14" eb="15">
      <t>トウ</t>
    </rPh>
    <phoneticPr fontId="5"/>
  </si>
  <si>
    <t>総授業時数</t>
    <rPh sb="0" eb="1">
      <t>ソウ</t>
    </rPh>
    <rPh sb="1" eb="3">
      <t>ジュギョウ</t>
    </rPh>
    <rPh sb="3" eb="5">
      <t>ジスウ</t>
    </rPh>
    <rPh sb="4" eb="5">
      <t>スウ</t>
    </rPh>
    <phoneticPr fontId="5"/>
  </si>
  <si>
    <t>成績評価の方法</t>
    <phoneticPr fontId="5"/>
  </si>
  <si>
    <t>社会人が受講しやすい工夫</t>
    <rPh sb="0" eb="3">
      <t>シャカイジン</t>
    </rPh>
    <rPh sb="4" eb="6">
      <t>ジュコウ</t>
    </rPh>
    <rPh sb="10" eb="12">
      <t>クフウ</t>
    </rPh>
    <phoneticPr fontId="5"/>
  </si>
  <si>
    <t>ホームページ</t>
    <phoneticPr fontId="5"/>
  </si>
  <si>
    <t>金額</t>
    <rPh sb="0" eb="2">
      <t>キンガク</t>
    </rPh>
    <phoneticPr fontId="5"/>
  </si>
  <si>
    <t>受講料出力</t>
    <rPh sb="0" eb="3">
      <t>ジュコウリョウ</t>
    </rPh>
    <rPh sb="3" eb="5">
      <t>シュツリョク</t>
    </rPh>
    <phoneticPr fontId="5"/>
  </si>
  <si>
    <t>学費支援（奨学金）</t>
    <rPh sb="0" eb="2">
      <t>ガクヒ</t>
    </rPh>
    <rPh sb="2" eb="4">
      <t>シエン</t>
    </rPh>
    <rPh sb="5" eb="8">
      <t>ショウガクキン</t>
    </rPh>
    <phoneticPr fontId="5"/>
  </si>
  <si>
    <t>土日・平日夜間</t>
    <rPh sb="0" eb="2">
      <t>ドニチ</t>
    </rPh>
    <rPh sb="3" eb="5">
      <t>ヘイジツ</t>
    </rPh>
    <rPh sb="5" eb="7">
      <t>ヤカン</t>
    </rPh>
    <phoneticPr fontId="5"/>
  </si>
  <si>
    <t>女性の復職・就職支援</t>
    <rPh sb="0" eb="2">
      <t>ジョセイ</t>
    </rPh>
    <rPh sb="3" eb="5">
      <t>フクショク</t>
    </rPh>
    <rPh sb="6" eb="8">
      <t>シュウショク</t>
    </rPh>
    <rPh sb="8" eb="10">
      <t>シエン</t>
    </rPh>
    <phoneticPr fontId="5"/>
  </si>
  <si>
    <t>eラーニング等オンライン講座の活用</t>
    <rPh sb="6" eb="7">
      <t>トウ</t>
    </rPh>
    <rPh sb="12" eb="14">
      <t>コウザ</t>
    </rPh>
    <rPh sb="15" eb="17">
      <t>カツヨウ</t>
    </rPh>
    <phoneticPr fontId="5"/>
  </si>
  <si>
    <t>卒業生の進路</t>
    <rPh sb="0" eb="3">
      <t>ソツギョウセイ</t>
    </rPh>
    <rPh sb="4" eb="6">
      <t>シンロ</t>
    </rPh>
    <phoneticPr fontId="5"/>
  </si>
  <si>
    <t>ジャンル</t>
    <phoneticPr fontId="5"/>
  </si>
  <si>
    <t>通学／通信区分</t>
    <rPh sb="0" eb="2">
      <t>ツウガク</t>
    </rPh>
    <rPh sb="3" eb="5">
      <t>ツウシン</t>
    </rPh>
    <rPh sb="5" eb="7">
      <t>クブン</t>
    </rPh>
    <phoneticPr fontId="5"/>
  </si>
  <si>
    <t>試験日</t>
    <rPh sb="0" eb="3">
      <t>シケンビ</t>
    </rPh>
    <phoneticPr fontId="5"/>
  </si>
  <si>
    <t>合格発表</t>
    <rPh sb="0" eb="2">
      <t>ゴウカク</t>
    </rPh>
    <rPh sb="2" eb="4">
      <t>ハッピョウ</t>
    </rPh>
    <phoneticPr fontId="5"/>
  </si>
  <si>
    <t>試験科目</t>
    <rPh sb="0" eb="2">
      <t>シケン</t>
    </rPh>
    <rPh sb="2" eb="4">
      <t>カモク</t>
    </rPh>
    <phoneticPr fontId="7"/>
  </si>
  <si>
    <t>入試方法</t>
    <rPh sb="0" eb="2">
      <t>ニュウシ</t>
    </rPh>
    <rPh sb="2" eb="4">
      <t>ホウホウ</t>
    </rPh>
    <phoneticPr fontId="5"/>
  </si>
  <si>
    <t>動画タイトル</t>
    <rPh sb="0" eb="2">
      <t>ドウガ</t>
    </rPh>
    <phoneticPr fontId="5"/>
  </si>
  <si>
    <t>動画埋め込みURL</t>
    <rPh sb="0" eb="2">
      <t>ドウガ</t>
    </rPh>
    <rPh sb="2" eb="3">
      <t>ウ</t>
    </rPh>
    <rPh sb="4" eb="5">
      <t>コ</t>
    </rPh>
    <phoneticPr fontId="5"/>
  </si>
  <si>
    <t>課程区分</t>
    <rPh sb="0" eb="2">
      <t>カテイ</t>
    </rPh>
    <rPh sb="2" eb="4">
      <t>クブン</t>
    </rPh>
    <phoneticPr fontId="5"/>
  </si>
  <si>
    <t>課程の目的・概要</t>
    <rPh sb="0" eb="2">
      <t>カテイ</t>
    </rPh>
    <rPh sb="3" eb="5">
      <t>モクテキ</t>
    </rPh>
    <phoneticPr fontId="5"/>
  </si>
  <si>
    <t>講座概要</t>
    <rPh sb="0" eb="2">
      <t>コウザ</t>
    </rPh>
    <rPh sb="2" eb="4">
      <t>ガイヨウ</t>
    </rPh>
    <phoneticPr fontId="5"/>
  </si>
  <si>
    <t>受講資格</t>
    <rPh sb="0" eb="2">
      <t>ジュコウ</t>
    </rPh>
    <rPh sb="2" eb="4">
      <t>シカク</t>
    </rPh>
    <phoneticPr fontId="5"/>
  </si>
  <si>
    <t>入力欄</t>
    <rPh sb="0" eb="2">
      <t>ニュウリョク</t>
    </rPh>
    <rPh sb="2" eb="3">
      <t>ラン</t>
    </rPh>
    <phoneticPr fontId="5"/>
  </si>
  <si>
    <t>http://www.kasumi.ac.jp</t>
    <phoneticPr fontId="5"/>
  </si>
  <si>
    <t>〇〇講座紹介</t>
    <rPh sb="1" eb="3">
      <t>コウザ</t>
    </rPh>
    <rPh sb="3" eb="5">
      <t>ショウカイ</t>
    </rPh>
    <phoneticPr fontId="5"/>
  </si>
  <si>
    <t>https://youtu.be/r4VwUrXrP8s</t>
    <phoneticPr fontId="5"/>
  </si>
  <si>
    <r>
      <t>「正規課程」「履修証明プログラム」「科目等履修生」「その他」</t>
    </r>
    <r>
      <rPr>
        <sz val="11"/>
        <rFont val="メイリオ"/>
        <family val="3"/>
        <charset val="128"/>
      </rPr>
      <t>から選択</t>
    </r>
    <rPh sb="7" eb="9">
      <t>リシュウ</t>
    </rPh>
    <rPh sb="9" eb="11">
      <t>ショウメイ</t>
    </rPh>
    <rPh sb="18" eb="20">
      <t>カモク</t>
    </rPh>
    <rPh sb="20" eb="21">
      <t>トウ</t>
    </rPh>
    <rPh sb="21" eb="23">
      <t>リシュウ</t>
    </rPh>
    <rPh sb="23" eb="24">
      <t>セイ</t>
    </rPh>
    <rPh sb="28" eb="29">
      <t>タ</t>
    </rPh>
    <rPh sb="32" eb="34">
      <t>センタク</t>
    </rPh>
    <phoneticPr fontId="5"/>
  </si>
  <si>
    <t>学費支援（教育訓練給付金など）</t>
    <rPh sb="0" eb="2">
      <t>ガクヒ</t>
    </rPh>
    <rPh sb="2" eb="4">
      <t>シエン</t>
    </rPh>
    <rPh sb="5" eb="7">
      <t>キョウイク</t>
    </rPh>
    <rPh sb="7" eb="9">
      <t>クンレン</t>
    </rPh>
    <rPh sb="9" eb="12">
      <t>キュウフキン</t>
    </rPh>
    <phoneticPr fontId="5"/>
  </si>
  <si>
    <r>
      <t>自由記述
ただし、検索用項目として</t>
    </r>
    <r>
      <rPr>
        <sz val="11"/>
        <rFont val="メイリオ"/>
        <family val="3"/>
        <charset val="128"/>
      </rPr>
      <t>別項目にて以下の3項目を設定したので、
①奨学金制度の対象講座については、Z列「★学費支援（奨学金）」に「1」（半角数字のイチ）を併せて入力する
②教育訓練給付金の指定講座については、AA列「★学費支援（教育訓練給付金など）」に「1」（半角数字のイチ）を併せて入力する
③「土日」または「平日夜間」開講講座については、AB列「★土日・平日夜間」に「1」（半角数字のイチ）を併せて入力する</t>
    </r>
    <rPh sb="0" eb="2">
      <t>ジユウ</t>
    </rPh>
    <rPh sb="2" eb="4">
      <t>キジュツ</t>
    </rPh>
    <rPh sb="9" eb="12">
      <t>ケンサクヨウ</t>
    </rPh>
    <rPh sb="12" eb="14">
      <t>コウモク</t>
    </rPh>
    <rPh sb="17" eb="18">
      <t>ベツ</t>
    </rPh>
    <rPh sb="18" eb="20">
      <t>コウモク</t>
    </rPh>
    <rPh sb="22" eb="24">
      <t>イカ</t>
    </rPh>
    <rPh sb="26" eb="28">
      <t>コウモク</t>
    </rPh>
    <rPh sb="29" eb="31">
      <t>セッテイ</t>
    </rPh>
    <rPh sb="91" eb="93">
      <t>キョウイク</t>
    </rPh>
    <rPh sb="93" eb="95">
      <t>クンレン</t>
    </rPh>
    <rPh sb="95" eb="97">
      <t>キュウフ</t>
    </rPh>
    <rPh sb="97" eb="98">
      <t>キン</t>
    </rPh>
    <rPh sb="99" eb="101">
      <t>シテイ</t>
    </rPh>
    <rPh sb="101" eb="103">
      <t>コウザ</t>
    </rPh>
    <rPh sb="111" eb="112">
      <t>レツ</t>
    </rPh>
    <phoneticPr fontId="5"/>
  </si>
  <si>
    <r>
      <t>Yesの場合</t>
    </r>
    <r>
      <rPr>
        <sz val="11"/>
        <rFont val="メイリオ"/>
        <family val="3"/>
        <charset val="128"/>
      </rPr>
      <t>（一部でも用意がある場合）「1」を入力。</t>
    </r>
    <rPh sb="4" eb="6">
      <t>バアイ</t>
    </rPh>
    <rPh sb="23" eb="25">
      <t>ニュウリョク</t>
    </rPh>
    <phoneticPr fontId="5"/>
  </si>
  <si>
    <t>表示名</t>
    <rPh sb="0" eb="2">
      <t>ヒョウジ</t>
    </rPh>
    <rPh sb="2" eb="3">
      <t>メイ</t>
    </rPh>
    <phoneticPr fontId="5"/>
  </si>
  <si>
    <t>地域：詳細</t>
    <rPh sb="0" eb="2">
      <t>チイキ</t>
    </rPh>
    <rPh sb="3" eb="5">
      <t>ショウサイ</t>
    </rPh>
    <phoneticPr fontId="5"/>
  </si>
  <si>
    <t>共通項目</t>
    <rPh sb="0" eb="2">
      <t>キョウツウ</t>
    </rPh>
    <rPh sb="2" eb="4">
      <t>コウモク</t>
    </rPh>
    <phoneticPr fontId="5"/>
  </si>
  <si>
    <t>●</t>
    <phoneticPr fontId="5"/>
  </si>
  <si>
    <t>定員</t>
    <rPh sb="0" eb="2">
      <t>テイイン</t>
    </rPh>
    <phoneticPr fontId="5"/>
  </si>
  <si>
    <t>受講期間の目安</t>
    <rPh sb="0" eb="2">
      <t>ジュコウ</t>
    </rPh>
    <rPh sb="2" eb="4">
      <t>キカン</t>
    </rPh>
    <rPh sb="5" eb="7">
      <t>メヤス</t>
    </rPh>
    <phoneticPr fontId="5"/>
  </si>
  <si>
    <t>募集期間</t>
    <rPh sb="0" eb="2">
      <t>ボシュウ</t>
    </rPh>
    <rPh sb="2" eb="4">
      <t>キカン</t>
    </rPh>
    <phoneticPr fontId="5"/>
  </si>
  <si>
    <t>履修資格</t>
    <rPh sb="0" eb="2">
      <t>リシュウ</t>
    </rPh>
    <rPh sb="2" eb="4">
      <t>シカク</t>
    </rPh>
    <phoneticPr fontId="5"/>
  </si>
  <si>
    <t>対象とする職業</t>
    <rPh sb="0" eb="2">
      <t>タイショウ</t>
    </rPh>
    <rPh sb="5" eb="7">
      <t>ショクギョウ</t>
    </rPh>
    <phoneticPr fontId="5"/>
  </si>
  <si>
    <t>修了要件</t>
    <phoneticPr fontId="5"/>
  </si>
  <si>
    <t>受講料</t>
    <rPh sb="0" eb="3">
      <t>ジュコウリョウ</t>
    </rPh>
    <phoneticPr fontId="5"/>
  </si>
  <si>
    <t>試験日</t>
    <rPh sb="0" eb="3">
      <t>シケンビ</t>
    </rPh>
    <phoneticPr fontId="5"/>
  </si>
  <si>
    <t>合格発表</t>
    <rPh sb="0" eb="2">
      <t>ゴウカク</t>
    </rPh>
    <rPh sb="2" eb="4">
      <t>ハッピョウ</t>
    </rPh>
    <phoneticPr fontId="5"/>
  </si>
  <si>
    <t>試験科目</t>
    <rPh sb="0" eb="2">
      <t>シケン</t>
    </rPh>
    <rPh sb="2" eb="4">
      <t>カモク</t>
    </rPh>
    <phoneticPr fontId="5"/>
  </si>
  <si>
    <t>「氏名（所属・肩書）」の書式で記載。複数人の場合には「,」（半角コンマ）で区切って同じセルに続けて入力</t>
    <rPh sb="1" eb="3">
      <t>シメイ</t>
    </rPh>
    <rPh sb="4" eb="6">
      <t>ショゾク</t>
    </rPh>
    <rPh sb="7" eb="9">
      <t>カタガキ</t>
    </rPh>
    <rPh sb="12" eb="14">
      <t>ショシキ</t>
    </rPh>
    <rPh sb="15" eb="17">
      <t>キサイ</t>
    </rPh>
    <rPh sb="18" eb="20">
      <t>フクスウ</t>
    </rPh>
    <rPh sb="20" eb="21">
      <t>ニン</t>
    </rPh>
    <rPh sb="22" eb="24">
      <t>バアイ</t>
    </rPh>
    <rPh sb="30" eb="32">
      <t>ハンカク</t>
    </rPh>
    <rPh sb="37" eb="39">
      <t>クギ</t>
    </rPh>
    <rPh sb="41" eb="42">
      <t>オナ</t>
    </rPh>
    <rPh sb="46" eb="47">
      <t>ツヅ</t>
    </rPh>
    <rPh sb="49" eb="51">
      <t>ニュウリョク</t>
    </rPh>
    <phoneticPr fontId="5"/>
  </si>
  <si>
    <t>トップ＞検索結果一覧＞講座・課程詳細</t>
    <rPh sb="4" eb="6">
      <t>ケンサク</t>
    </rPh>
    <rPh sb="6" eb="8">
      <t>ケッカ</t>
    </rPh>
    <rPh sb="8" eb="10">
      <t>イチラン</t>
    </rPh>
    <rPh sb="11" eb="13">
      <t>コウザ</t>
    </rPh>
    <rPh sb="14" eb="16">
      <t>カテイ</t>
    </rPh>
    <rPh sb="16" eb="18">
      <t>ショウサイ</t>
    </rPh>
    <phoneticPr fontId="7"/>
  </si>
  <si>
    <t>科目名</t>
    <rPh sb="0" eb="2">
      <t>カモク</t>
    </rPh>
    <rPh sb="2" eb="3">
      <t>メイ</t>
    </rPh>
    <phoneticPr fontId="7"/>
  </si>
  <si>
    <t>課程区分</t>
    <rPh sb="0" eb="2">
      <t>カテイ</t>
    </rPh>
    <rPh sb="2" eb="4">
      <t>クブン</t>
    </rPh>
    <phoneticPr fontId="7"/>
  </si>
  <si>
    <t>地域：詳細</t>
    <rPh sb="0" eb="2">
      <t>チイキ</t>
    </rPh>
    <rPh sb="3" eb="5">
      <t>ショウサイ</t>
    </rPh>
    <phoneticPr fontId="7"/>
  </si>
  <si>
    <t>開講日時</t>
    <rPh sb="0" eb="2">
      <t>カイコウ</t>
    </rPh>
    <rPh sb="2" eb="4">
      <t>ニチジ</t>
    </rPh>
    <phoneticPr fontId="7"/>
  </si>
  <si>
    <t>受講料</t>
    <rPh sb="0" eb="3">
      <t>ジュコウリョウ</t>
    </rPh>
    <phoneticPr fontId="7"/>
  </si>
  <si>
    <t>学費支援
（奨学金）</t>
    <rPh sb="0" eb="2">
      <t>ガクヒ</t>
    </rPh>
    <rPh sb="2" eb="4">
      <t>シエン</t>
    </rPh>
    <rPh sb="6" eb="9">
      <t>ショウガクキン</t>
    </rPh>
    <phoneticPr fontId="7"/>
  </si>
  <si>
    <t>通学／通信区分</t>
    <rPh sb="0" eb="2">
      <t>ツウガク</t>
    </rPh>
    <rPh sb="3" eb="5">
      <t>ツウシン</t>
    </rPh>
    <rPh sb="5" eb="7">
      <t>クブン</t>
    </rPh>
    <phoneticPr fontId="7"/>
  </si>
  <si>
    <t>定員</t>
  </si>
  <si>
    <t>履修資格</t>
    <rPh sb="0" eb="2">
      <t>リシュウ</t>
    </rPh>
    <rPh sb="2" eb="4">
      <t>シカク</t>
    </rPh>
    <phoneticPr fontId="7"/>
  </si>
  <si>
    <t>対象とする職業
の種類</t>
    <rPh sb="0" eb="2">
      <t>タイショウ</t>
    </rPh>
    <rPh sb="5" eb="7">
      <t>ショクギョウ</t>
    </rPh>
    <rPh sb="9" eb="11">
      <t>シュルイ</t>
    </rPh>
    <phoneticPr fontId="7"/>
  </si>
  <si>
    <t>身に付けられる
知識、技術、技能</t>
    <rPh sb="0" eb="1">
      <t>ミ</t>
    </rPh>
    <rPh sb="2" eb="3">
      <t>ツ</t>
    </rPh>
    <rPh sb="8" eb="10">
      <t>チシキ</t>
    </rPh>
    <rPh sb="11" eb="13">
      <t>ギジュツ</t>
    </rPh>
    <rPh sb="14" eb="16">
      <t>ギノウ</t>
    </rPh>
    <phoneticPr fontId="7"/>
  </si>
  <si>
    <t>得られる能力</t>
    <rPh sb="0" eb="1">
      <t>エ</t>
    </rPh>
    <rPh sb="4" eb="6">
      <t>ノウリョク</t>
    </rPh>
    <phoneticPr fontId="7"/>
  </si>
  <si>
    <t>修了要件</t>
    <rPh sb="0" eb="2">
      <t>シュウリョウ</t>
    </rPh>
    <rPh sb="2" eb="4">
      <t>ヨウケン</t>
    </rPh>
    <phoneticPr fontId="7"/>
  </si>
  <si>
    <t>成績評価の方法</t>
    <rPh sb="0" eb="2">
      <t>セイセキ</t>
    </rPh>
    <rPh sb="2" eb="4">
      <t>ヒョウカ</t>
    </rPh>
    <rPh sb="5" eb="7">
      <t>ホウホウ</t>
    </rPh>
    <phoneticPr fontId="7"/>
  </si>
  <si>
    <t>社会人が受講
しやすい工夫</t>
    <rPh sb="0" eb="2">
      <t>シャカイ</t>
    </rPh>
    <rPh sb="2" eb="3">
      <t>ジン</t>
    </rPh>
    <rPh sb="4" eb="6">
      <t>ジュコウ</t>
    </rPh>
    <rPh sb="11" eb="13">
      <t>クフウ</t>
    </rPh>
    <phoneticPr fontId="7"/>
  </si>
  <si>
    <t>ホームページ</t>
    <phoneticPr fontId="7"/>
  </si>
  <si>
    <t>卒業生の進路</t>
    <rPh sb="0" eb="3">
      <t>ソツギョウセイ</t>
    </rPh>
    <rPh sb="4" eb="6">
      <t>シンロ</t>
    </rPh>
    <phoneticPr fontId="7"/>
  </si>
  <si>
    <t>試験日</t>
    <rPh sb="0" eb="3">
      <t>シケンビ</t>
    </rPh>
    <phoneticPr fontId="7"/>
  </si>
  <si>
    <t>合格発表</t>
    <rPh sb="0" eb="2">
      <t>ゴウカク</t>
    </rPh>
    <rPh sb="2" eb="4">
      <t>ハッピョウ</t>
    </rPh>
    <phoneticPr fontId="7"/>
  </si>
  <si>
    <t>入試方法</t>
    <rPh sb="0" eb="2">
      <t>ニュウシ</t>
    </rPh>
    <rPh sb="2" eb="4">
      <t>ホウホウ</t>
    </rPh>
    <phoneticPr fontId="7"/>
  </si>
  <si>
    <t>受講期間の目安</t>
    <rPh sb="0" eb="2">
      <t>ジュコウ</t>
    </rPh>
    <rPh sb="2" eb="4">
      <t>キカン</t>
    </rPh>
    <rPh sb="5" eb="7">
      <t>メヤス</t>
    </rPh>
    <phoneticPr fontId="7"/>
  </si>
  <si>
    <t>学費支援
（教育訓練給付金など）</t>
    <rPh sb="6" eb="8">
      <t>キョウイク</t>
    </rPh>
    <rPh sb="8" eb="10">
      <t>クンレン</t>
    </rPh>
    <rPh sb="10" eb="12">
      <t>キュウフ</t>
    </rPh>
    <rPh sb="12" eb="13">
      <t>キン</t>
    </rPh>
    <phoneticPr fontId="7"/>
  </si>
  <si>
    <t>ジャンル</t>
    <phoneticPr fontId="7"/>
  </si>
  <si>
    <t>募集期間</t>
    <rPh sb="0" eb="2">
      <t>ボシュウ</t>
    </rPh>
    <rPh sb="2" eb="4">
      <t>キカン</t>
    </rPh>
    <phoneticPr fontId="7"/>
  </si>
  <si>
    <t>講座の概要</t>
    <rPh sb="0" eb="2">
      <t>コウザ</t>
    </rPh>
    <rPh sb="3" eb="5">
      <t>ガイヨウ</t>
    </rPh>
    <phoneticPr fontId="7"/>
  </si>
  <si>
    <t>動画タイトル</t>
    <rPh sb="0" eb="2">
      <t>ドウガ</t>
    </rPh>
    <phoneticPr fontId="7"/>
  </si>
  <si>
    <t>動画埋め込みURL</t>
    <rPh sb="0" eb="2">
      <t>ドウガ</t>
    </rPh>
    <rPh sb="2" eb="3">
      <t>ウ</t>
    </rPh>
    <rPh sb="4" eb="5">
      <t>コ</t>
    </rPh>
    <phoneticPr fontId="7"/>
  </si>
  <si>
    <t>入力シート</t>
    <rPh sb="0" eb="2">
      <t>ニュウリョク</t>
    </rPh>
    <phoneticPr fontId="7"/>
  </si>
  <si>
    <t>行目のデータを反映</t>
    <rPh sb="0" eb="1">
      <t>ギョウ</t>
    </rPh>
    <rPh sb="1" eb="2">
      <t>メ</t>
    </rPh>
    <rPh sb="7" eb="9">
      <t>ハンエイ</t>
    </rPh>
    <phoneticPr fontId="7"/>
  </si>
  <si>
    <t>B</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</si>
  <si>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</si>
  <si>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</si>
  <si>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</si>
  <si>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</si>
  <si>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</si>
  <si>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</si>
  <si>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</si>
  <si>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</si>
  <si>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</si>
  <si>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</si>
  <si>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</si>
  <si>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</si>
  <si>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</si>
  <si>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</si>
  <si>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</si>
  <si>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</si>
  <si>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</si>
  <si>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</si>
  <si>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</si>
  <si>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</si>
  <si>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</si>
  <si>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</si>
  <si>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</si>
  <si>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</si>
  <si>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</si>
  <si>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</si>
  <si>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</si>
  <si>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</si>
  <si>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</si>
  <si>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</si>
  <si>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</si>
  <si>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</si>
  <si>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</si>
  <si>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</si>
  <si>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</si>
  <si>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</si>
  <si>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東京都千代田区霞が関３－２－２</t>
  </si>
  <si>
    <t>正規課程</t>
  </si>
  <si>
    <t>2019/10/1～2020/3/31</t>
  </si>
  <si>
    <t>○○における、○○や○○の養成を目指したプログラムである。本プログラムでは、○○や○○等を学修し、○○や○○等を実施することにより、○○や○○の能力を得ることを目指す。○○や○○として活躍するために必要な能力を修得する。</t>
  </si>
  <si>
    <t>○○担当者、○○職員、○○に従事する者、○○であって○○を目指す者</t>
  </si>
  <si>
    <t>・○○に関する知識
・○○の技術、技能</t>
  </si>
  <si>
    <t>・○○できる能力
・○○の能力</t>
  </si>
  <si>
    <t>○○学＜科目＞や△△論＜科目＞等により基礎的な～～に関する知識を修得するとともに、△△実習Ⅰ（Ｘ時間）＜科目＞において～～の実験、□□学＜科目＞において～～の実地調査やグループ討議を行うこと等により、～～に関する知識・技術を修得させる。その過程において、特に～実践的な授業方法等（例えば、実験や実地調査、グループ討議等）を行うことにより、～～能力を修得させる。</t>
  </si>
  <si>
    <t>成績評価の方法</t>
  </si>
  <si>
    <t>出席状況、筆記試験の成績、プレゼンテーションの内容、○○、○○・・・を総合的に判断する。</t>
  </si>
  <si>
    <t>夜間、週末の開講、託児所、オンライン受講</t>
  </si>
  <si>
    <t>ホームページ</t>
  </si>
  <si>
    <t>http://www.kasumi.ac.jp</t>
  </si>
  <si>
    <t>ジャンル</t>
  </si>
  <si>
    <t>ビジネス系（MBA・経済・経営・法・政治 他）</t>
  </si>
  <si>
    <t>列名</t>
    <rPh sb="0" eb="1">
      <t>レツ</t>
    </rPh>
    <rPh sb="1" eb="2">
      <t>メイ</t>
    </rPh>
    <phoneticPr fontId="5"/>
  </si>
  <si>
    <t>課程区分</t>
    <rPh sb="0" eb="2">
      <t>カテイ</t>
    </rPh>
    <rPh sb="2" eb="4">
      <t>クブン</t>
    </rPh>
    <phoneticPr fontId="5"/>
  </si>
  <si>
    <t>C</t>
    <phoneticPr fontId="5"/>
  </si>
  <si>
    <t>講座の概要</t>
    <rPh sb="0" eb="2">
      <t>コウザ</t>
    </rPh>
    <rPh sb="3" eb="5">
      <t>ガイヨウ</t>
    </rPh>
    <phoneticPr fontId="5"/>
  </si>
  <si>
    <t>期間</t>
    <rPh sb="0" eb="2">
      <t>キカン</t>
    </rPh>
    <phoneticPr fontId="5"/>
  </si>
  <si>
    <t>開講日時</t>
    <rPh sb="0" eb="2">
      <t>カイコウ</t>
    </rPh>
    <rPh sb="2" eb="4">
      <t>ニチジ</t>
    </rPh>
    <phoneticPr fontId="5"/>
  </si>
  <si>
    <t>科目・講師</t>
    <rPh sb="0" eb="2">
      <t>カモク</t>
    </rPh>
    <rPh sb="3" eb="5">
      <t>コウシ</t>
    </rPh>
    <phoneticPr fontId="5"/>
  </si>
  <si>
    <t>講座番号</t>
    <rPh sb="0" eb="2">
      <t>コウザ</t>
    </rPh>
    <rPh sb="2" eb="4">
      <t>バンゴウ</t>
    </rPh>
    <phoneticPr fontId="5"/>
  </si>
  <si>
    <t>講座番号</t>
    <rPh sb="0" eb="2">
      <t>コウザ</t>
    </rPh>
    <rPh sb="2" eb="4">
      <t>バンゴウ</t>
    </rPh>
    <phoneticPr fontId="5"/>
  </si>
  <si>
    <t>科目名</t>
    <rPh sb="0" eb="3">
      <t>カモクメイ</t>
    </rPh>
    <phoneticPr fontId="5"/>
  </si>
  <si>
    <t>単位／時間</t>
    <rPh sb="0" eb="2">
      <t>タンイ</t>
    </rPh>
    <rPh sb="3" eb="5">
      <t>ジカン</t>
    </rPh>
    <phoneticPr fontId="5"/>
  </si>
  <si>
    <t>単位数／時間数</t>
    <rPh sb="0" eb="3">
      <t>タンイスウ</t>
    </rPh>
    <rPh sb="4" eb="7">
      <t>ジカンスウ</t>
    </rPh>
    <phoneticPr fontId="5"/>
  </si>
  <si>
    <t>時間</t>
    <rPh sb="0" eb="2">
      <t>ジカン</t>
    </rPh>
    <phoneticPr fontId="5"/>
  </si>
  <si>
    <t>C</t>
  </si>
  <si>
    <t>乳幼児の世界</t>
    <rPh sb="0" eb="3">
      <t>ニュウヨウジ</t>
    </rPh>
    <rPh sb="4" eb="6">
      <t>セカイ</t>
    </rPh>
    <phoneticPr fontId="5"/>
  </si>
  <si>
    <t>修了に必要とする単位か時間の別を記入する</t>
    <rPh sb="0" eb="2">
      <t>シュウリョウ</t>
    </rPh>
    <rPh sb="3" eb="5">
      <t>ヒツヨウ</t>
    </rPh>
    <rPh sb="8" eb="10">
      <t>タンイ</t>
    </rPh>
    <rPh sb="11" eb="13">
      <t>ジカン</t>
    </rPh>
    <rPh sb="14" eb="15">
      <t>ベツ</t>
    </rPh>
    <rPh sb="16" eb="18">
      <t>キニュウ</t>
    </rPh>
    <phoneticPr fontId="5"/>
  </si>
  <si>
    <t>修了に必要とする単位か時間の数値を半角数字で記入する</t>
    <rPh sb="0" eb="2">
      <t>シュウリョウ</t>
    </rPh>
    <rPh sb="3" eb="5">
      <t>ヒツヨウ</t>
    </rPh>
    <rPh sb="8" eb="10">
      <t>タンイ</t>
    </rPh>
    <rPh sb="11" eb="13">
      <t>ジカン</t>
    </rPh>
    <rPh sb="14" eb="16">
      <t>スウチ</t>
    </rPh>
    <rPh sb="17" eb="19">
      <t>ハンカク</t>
    </rPh>
    <rPh sb="19" eb="21">
      <t>スウジ</t>
    </rPh>
    <rPh sb="22" eb="24">
      <t>キニュウ</t>
    </rPh>
    <phoneticPr fontId="5"/>
  </si>
  <si>
    <t>各科目の名称を記入</t>
    <rPh sb="0" eb="3">
      <t>カクカモク</t>
    </rPh>
    <rPh sb="4" eb="6">
      <t>メイショウ</t>
    </rPh>
    <rPh sb="7" eb="9">
      <t>キニュウ</t>
    </rPh>
    <phoneticPr fontId="5"/>
  </si>
  <si>
    <t>◆講座基本情報入力シート</t>
    <rPh sb="1" eb="3">
      <t>コウザ</t>
    </rPh>
    <rPh sb="3" eb="5">
      <t>キホン</t>
    </rPh>
    <rPh sb="5" eb="7">
      <t>ジョウホウ</t>
    </rPh>
    <rPh sb="7" eb="9">
      <t>ニュウリョク</t>
    </rPh>
    <phoneticPr fontId="5"/>
  </si>
  <si>
    <t>◆科目情報入力シート</t>
    <rPh sb="1" eb="3">
      <t>カモク</t>
    </rPh>
    <rPh sb="3" eb="5">
      <t>ジョウホウ</t>
    </rPh>
    <rPh sb="5" eb="7">
      <t>ニュウリョク</t>
    </rPh>
    <phoneticPr fontId="5"/>
  </si>
  <si>
    <t>当該科目に対応する「◆講座基本情報入力シートのB列「講座番号」」を入力（講座基本情報と科目情報をリンクさせるため）</t>
    <rPh sb="0" eb="2">
      <t>トウガイ</t>
    </rPh>
    <rPh sb="2" eb="4">
      <t>カモク</t>
    </rPh>
    <rPh sb="5" eb="7">
      <t>タイオウ</t>
    </rPh>
    <rPh sb="24" eb="25">
      <t>レツ</t>
    </rPh>
    <rPh sb="26" eb="28">
      <t>コウザ</t>
    </rPh>
    <rPh sb="28" eb="30">
      <t>バンゴウ</t>
    </rPh>
    <rPh sb="33" eb="35">
      <t>ニュウリョク</t>
    </rPh>
    <rPh sb="36" eb="38">
      <t>コウザ</t>
    </rPh>
    <rPh sb="38" eb="40">
      <t>キホン</t>
    </rPh>
    <rPh sb="40" eb="42">
      <t>ジョウホウ</t>
    </rPh>
    <rPh sb="43" eb="45">
      <t>カモク</t>
    </rPh>
    <rPh sb="45" eb="47">
      <t>ジョウホウ</t>
    </rPh>
    <phoneticPr fontId="5"/>
  </si>
  <si>
    <t>A0003</t>
  </si>
  <si>
    <t>A0003</t>
    <phoneticPr fontId="5"/>
  </si>
  <si>
    <t>当該「講座基本情報入力シート」上でユニークな任意の英数字を入力（※「科目情報入力シート」の各科目との紐づけに使用）</t>
    <rPh sb="0" eb="2">
      <t>トウガイ</t>
    </rPh>
    <rPh sb="3" eb="5">
      <t>コウザ</t>
    </rPh>
    <rPh sb="5" eb="7">
      <t>キホン</t>
    </rPh>
    <rPh sb="7" eb="9">
      <t>ジョウホウ</t>
    </rPh>
    <rPh sb="9" eb="11">
      <t>ニュウリョク</t>
    </rPh>
    <rPh sb="15" eb="16">
      <t>ジョウ</t>
    </rPh>
    <rPh sb="22" eb="24">
      <t>ニンイ</t>
    </rPh>
    <rPh sb="25" eb="27">
      <t>エイスウ</t>
    </rPh>
    <rPh sb="27" eb="28">
      <t>ジ</t>
    </rPh>
    <rPh sb="29" eb="31">
      <t>ニュウリョク</t>
    </rPh>
    <rPh sb="34" eb="36">
      <t>カモク</t>
    </rPh>
    <rPh sb="36" eb="38">
      <t>ジョウホウ</t>
    </rPh>
    <rPh sb="38" eb="40">
      <t>ニュウリョク</t>
    </rPh>
    <rPh sb="45" eb="48">
      <t>カクカモク</t>
    </rPh>
    <rPh sb="50" eb="51">
      <t>ヒモ</t>
    </rPh>
    <rPh sb="54" eb="56">
      <t>シヨウ</t>
    </rPh>
    <phoneticPr fontId="5"/>
  </si>
  <si>
    <t>科目・担当講師詳細ページにてご参照ください</t>
    <rPh sb="0" eb="2">
      <t>カモク</t>
    </rPh>
    <rPh sb="3" eb="5">
      <t>タントウ</t>
    </rPh>
    <rPh sb="5" eb="7">
      <t>コウシ</t>
    </rPh>
    <rPh sb="7" eb="9">
      <t>ショウサイ</t>
    </rPh>
    <rPh sb="15" eb="17">
      <t>サンショウ</t>
    </rPh>
    <phoneticPr fontId="7"/>
  </si>
  <si>
    <t>看護方法論</t>
    <rPh sb="0" eb="2">
      <t>カンゴ</t>
    </rPh>
    <rPh sb="2" eb="5">
      <t>ホウホウロン</t>
    </rPh>
    <phoneticPr fontId="5"/>
  </si>
  <si>
    <t>担当講師（所属・肩書）</t>
    <rPh sb="0" eb="2">
      <t>タントウ</t>
    </rPh>
    <rPh sb="2" eb="4">
      <t>コウシ</t>
    </rPh>
    <rPh sb="5" eb="7">
      <t>ショゾク</t>
    </rPh>
    <rPh sb="8" eb="10">
      <t>カタガキ</t>
    </rPh>
    <phoneticPr fontId="5"/>
  </si>
  <si>
    <t>F</t>
    <phoneticPr fontId="5"/>
  </si>
  <si>
    <t>2019/8/1～2019/8/31</t>
    <phoneticPr fontId="5"/>
  </si>
  <si>
    <t>12345</t>
    <phoneticPr fontId="5"/>
  </si>
  <si>
    <r>
      <t>日本学術振興会の定める</t>
    </r>
    <r>
      <rPr>
        <sz val="11"/>
        <color rgb="FFFF0000"/>
        <rFont val="メイリオ"/>
        <family val="3"/>
        <charset val="128"/>
      </rPr>
      <t>5ケタ</t>
    </r>
    <r>
      <rPr>
        <sz val="11"/>
        <color theme="1"/>
        <rFont val="メイリオ"/>
        <family val="2"/>
        <charset val="128"/>
      </rPr>
      <t>の機関コードを入力</t>
    </r>
    <rPh sb="0" eb="2">
      <t>ニホン</t>
    </rPh>
    <rPh sb="2" eb="4">
      <t>ガクジュツ</t>
    </rPh>
    <rPh sb="4" eb="7">
      <t>シンコウカイ</t>
    </rPh>
    <rPh sb="8" eb="9">
      <t>サダ</t>
    </rPh>
    <rPh sb="15" eb="17">
      <t>キカン</t>
    </rPh>
    <rPh sb="21" eb="23">
      <t>ニュウリョク</t>
    </rPh>
    <phoneticPr fontId="5"/>
  </si>
  <si>
    <t>【確認用】マナパス掲載イメージ</t>
    <phoneticPr fontId="5"/>
  </si>
  <si>
    <t>・実際にマナパスに掲載される情報を入力するシート（１枚目）です。</t>
    <phoneticPr fontId="5"/>
  </si>
  <si>
    <t>・４行目「入力欄」に、掲載する情報を御入力ください。</t>
    <phoneticPr fontId="5"/>
  </si>
  <si>
    <t>・実際にマナパスに掲載される情報を入力するシート（２枚目）です。</t>
    <phoneticPr fontId="5"/>
  </si>
  <si>
    <t>・マナパスに掲載する際は、「マナパス掲載イメージ」の「科目・講師」欄で「科目・担当講師詳細ページにてご参照ください」の文言をクリックした際にポップアップで表示されることとなります。
参考例：（https://manapass.jp/portal/course/detail/1/056）</t>
    <phoneticPr fontId="5"/>
  </si>
  <si>
    <t>■「説明書（詳細）」シート</t>
  </si>
  <si>
    <t>・「【入力用】講座基本情報」及び「【入力用】科目情報」にて入力していただく各項目の詳細説明です。</t>
    <phoneticPr fontId="5"/>
  </si>
  <si>
    <t>・掲載を希望する講座数が複数あり、入力欄が不足する場合は、入力欄を追加してご記入ください。</t>
    <rPh sb="1" eb="3">
      <t>ケイサイ</t>
    </rPh>
    <rPh sb="4" eb="6">
      <t>キボウ</t>
    </rPh>
    <rPh sb="8" eb="10">
      <t>コウザ</t>
    </rPh>
    <rPh sb="10" eb="11">
      <t>スウ</t>
    </rPh>
    <rPh sb="12" eb="14">
      <t>フクスウ</t>
    </rPh>
    <rPh sb="17" eb="19">
      <t>ニュウリョク</t>
    </rPh>
    <rPh sb="19" eb="20">
      <t>ラン</t>
    </rPh>
    <rPh sb="21" eb="23">
      <t>フソク</t>
    </rPh>
    <rPh sb="25" eb="27">
      <t>バアイ</t>
    </rPh>
    <rPh sb="29" eb="31">
      <t>ニュウリョク</t>
    </rPh>
    <rPh sb="31" eb="32">
      <t>ラン</t>
    </rPh>
    <rPh sb="33" eb="35">
      <t>ツイカ</t>
    </rPh>
    <rPh sb="38" eb="40">
      <t>キニュウ</t>
    </rPh>
    <phoneticPr fontId="5"/>
  </si>
  <si>
    <t>・入力欄が不足する場合は、入力欄を追加してご記入ください。</t>
    <rPh sb="1" eb="3">
      <t>ニュウリョク</t>
    </rPh>
    <rPh sb="3" eb="4">
      <t>ラン</t>
    </rPh>
    <rPh sb="5" eb="7">
      <t>フソク</t>
    </rPh>
    <rPh sb="9" eb="11">
      <t>バアイ</t>
    </rPh>
    <rPh sb="13" eb="15">
      <t>ニュウリョク</t>
    </rPh>
    <rPh sb="15" eb="16">
      <t>ラン</t>
    </rPh>
    <rPh sb="17" eb="19">
      <t>ツイカ</t>
    </rPh>
    <rPh sb="22" eb="24">
      <t>キニュウ</t>
    </rPh>
    <phoneticPr fontId="5"/>
  </si>
  <si>
    <t>履修証明プログラム</t>
    <phoneticPr fontId="5"/>
  </si>
  <si>
    <t>科目等履修生</t>
    <phoneticPr fontId="5"/>
  </si>
  <si>
    <t>その他</t>
    <phoneticPr fontId="5"/>
  </si>
  <si>
    <t>正式名称を記載</t>
    <phoneticPr fontId="5"/>
  </si>
  <si>
    <t>2020年1月（予定）</t>
    <rPh sb="4" eb="5">
      <t>ネン</t>
    </rPh>
    <rPh sb="6" eb="7">
      <t>ガツ</t>
    </rPh>
    <rPh sb="8" eb="10">
      <t>ヨテイ</t>
    </rPh>
    <phoneticPr fontId="5"/>
  </si>
  <si>
    <t>2020年2月（予定）</t>
    <rPh sb="4" eb="5">
      <t>ネン</t>
    </rPh>
    <rPh sb="6" eb="7">
      <t>ガツ</t>
    </rPh>
    <rPh sb="8" eb="10">
      <t>ヨテイ</t>
    </rPh>
    <phoneticPr fontId="5"/>
  </si>
  <si>
    <t>○○コース５０名</t>
    <phoneticPr fontId="5"/>
  </si>
  <si>
    <t>○○コース５０名</t>
    <phoneticPr fontId="5"/>
  </si>
  <si>
    <t>４年間</t>
    <phoneticPr fontId="5"/>
  </si>
  <si>
    <t>専修学校</t>
    <rPh sb="0" eb="2">
      <t>センシュウ</t>
    </rPh>
    <rPh sb="2" eb="4">
      <t>ガッコウ</t>
    </rPh>
    <phoneticPr fontId="5"/>
  </si>
  <si>
    <t>AN</t>
    <phoneticPr fontId="5"/>
  </si>
  <si>
    <t>学校種別</t>
    <rPh sb="0" eb="2">
      <t>ガッコウ</t>
    </rPh>
    <rPh sb="2" eb="4">
      <t>シュベツ</t>
    </rPh>
    <phoneticPr fontId="4"/>
  </si>
  <si>
    <t>専修学校</t>
    <rPh sb="0" eb="2">
      <t>センシュウ</t>
    </rPh>
    <rPh sb="2" eb="4">
      <t>ガッコウ</t>
    </rPh>
    <phoneticPr fontId="5"/>
  </si>
  <si>
    <t>2020/4/1～2022/3/31</t>
    <phoneticPr fontId="5"/>
  </si>
  <si>
    <t>「職業実践専門課程」「キャリア形成促進プログラム」「ー」から選択</t>
    <rPh sb="1" eb="9">
      <t>ショクギョウジッセンセンモンカテイ</t>
    </rPh>
    <rPh sb="15" eb="19">
      <t>ケイセイソクシン</t>
    </rPh>
    <rPh sb="30" eb="32">
      <t>センタク</t>
    </rPh>
    <phoneticPr fontId="5"/>
  </si>
  <si>
    <t>文部科学大臣認定課程</t>
    <rPh sb="0" eb="2">
      <t>モンブ</t>
    </rPh>
    <rPh sb="2" eb="4">
      <t>カガク</t>
    </rPh>
    <rPh sb="4" eb="6">
      <t>ダイジン</t>
    </rPh>
    <rPh sb="6" eb="8">
      <t>ニンテイ</t>
    </rPh>
    <rPh sb="8" eb="10">
      <t>カテイ</t>
    </rPh>
    <phoneticPr fontId="5"/>
  </si>
  <si>
    <t>ー</t>
    <phoneticPr fontId="5"/>
  </si>
  <si>
    <t>(職業実践専門課程)</t>
    <phoneticPr fontId="5"/>
  </si>
  <si>
    <t>(キャリア形成促進プログラム)</t>
    <phoneticPr fontId="5"/>
  </si>
  <si>
    <t>（記載不要）</t>
    <rPh sb="0" eb="2">
      <t>キサイ</t>
    </rPh>
    <rPh sb="2" eb="4">
      <t>フヨウ</t>
    </rPh>
    <phoneticPr fontId="5"/>
  </si>
  <si>
    <t>（記載不要）</t>
    <rPh sb="1" eb="3">
      <t>キサイ</t>
    </rPh>
    <rPh sb="3" eb="5">
      <t>フヨウ</t>
    </rPh>
    <phoneticPr fontId="5"/>
  </si>
  <si>
    <t>「専修学校」と記載</t>
    <rPh sb="1" eb="3">
      <t>センシュウ</t>
    </rPh>
    <rPh sb="3" eb="5">
      <t>ガッコウ</t>
    </rPh>
    <rPh sb="7" eb="9">
      <t>キサイ</t>
    </rPh>
    <phoneticPr fontId="5"/>
  </si>
  <si>
    <t>専門士、高度専門士、○○国家試験受験資格、○○国家資格、○○国家資格試験科目免除</t>
    <rPh sb="0" eb="3">
      <t>センモンシ</t>
    </rPh>
    <rPh sb="4" eb="6">
      <t>コウド</t>
    </rPh>
    <rPh sb="6" eb="9">
      <t>センモンシ</t>
    </rPh>
    <rPh sb="12" eb="14">
      <t>コッカ</t>
    </rPh>
    <rPh sb="14" eb="16">
      <t>シケン</t>
    </rPh>
    <rPh sb="16" eb="18">
      <t>ジュケン</t>
    </rPh>
    <rPh sb="18" eb="20">
      <t>シカク</t>
    </rPh>
    <rPh sb="23" eb="25">
      <t>コッカ</t>
    </rPh>
    <rPh sb="25" eb="27">
      <t>シカク</t>
    </rPh>
    <rPh sb="30" eb="32">
      <t>コッカ</t>
    </rPh>
    <rPh sb="32" eb="34">
      <t>シカク</t>
    </rPh>
    <rPh sb="34" eb="36">
      <t>シケン</t>
    </rPh>
    <rPh sb="36" eb="38">
      <t>カモク</t>
    </rPh>
    <rPh sb="38" eb="40">
      <t>メンジョ</t>
    </rPh>
    <phoneticPr fontId="5"/>
  </si>
  <si>
    <t>修了時に付与される称号・資格等</t>
    <rPh sb="0" eb="2">
      <t>シュウリョウ</t>
    </rPh>
    <rPh sb="2" eb="3">
      <t>トキ</t>
    </rPh>
    <rPh sb="4" eb="6">
      <t>フヨ</t>
    </rPh>
    <rPh sb="9" eb="11">
      <t>ショウゴウ</t>
    </rPh>
    <rPh sb="12" eb="13">
      <t>トウ</t>
    </rPh>
    <phoneticPr fontId="5"/>
  </si>
  <si>
    <t>霞が関専門学校</t>
    <rPh sb="3" eb="5">
      <t>センモン</t>
    </rPh>
    <rPh sb="5" eb="7">
      <t>ガッコウ</t>
    </rPh>
    <phoneticPr fontId="5"/>
  </si>
  <si>
    <t>正規課程</t>
    <rPh sb="2" eb="4">
      <t>カテイ</t>
    </rPh>
    <phoneticPr fontId="5"/>
  </si>
  <si>
    <t>「正規課程」「履修証明プログラム」「科目等履修生」「その他」から選択</t>
    <rPh sb="7" eb="9">
      <t>リシュウ</t>
    </rPh>
    <rPh sb="9" eb="11">
      <t>ショウメイ</t>
    </rPh>
    <rPh sb="18" eb="20">
      <t>カモク</t>
    </rPh>
    <rPh sb="20" eb="21">
      <t>トウ</t>
    </rPh>
    <rPh sb="21" eb="23">
      <t>リシュウ</t>
    </rPh>
    <rPh sb="23" eb="24">
      <t>セイ</t>
    </rPh>
    <rPh sb="28" eb="29">
      <t>タ</t>
    </rPh>
    <rPh sb="32" eb="34">
      <t>センタク</t>
    </rPh>
    <phoneticPr fontId="5"/>
  </si>
  <si>
    <t>自由記述
ただし、検索用項目として別項目にて以下の3項目を設定したので、
①奨学金制度の対象講座については、Z列「★学費支援（奨学金）」に「1」（半角数字のイチ）を併せて入力する
②教育訓練給付金の指定講座については、AA列「★学費支援（教育訓練給付金など）」に「1」（半角数字のイチ）を併せて入力する
③「土日」または「平日夜間」開講講座については、AB列「★土日・平日夜間」に「1」（半角数字のイチ）を併せて入力する</t>
    <rPh sb="0" eb="2">
      <t>ジユウ</t>
    </rPh>
    <rPh sb="2" eb="4">
      <t>キジュツ</t>
    </rPh>
    <rPh sb="9" eb="12">
      <t>ケンサクヨウ</t>
    </rPh>
    <rPh sb="12" eb="14">
      <t>コウモク</t>
    </rPh>
    <rPh sb="17" eb="18">
      <t>ベツ</t>
    </rPh>
    <rPh sb="18" eb="20">
      <t>コウモク</t>
    </rPh>
    <rPh sb="22" eb="24">
      <t>イカ</t>
    </rPh>
    <rPh sb="26" eb="28">
      <t>コウモク</t>
    </rPh>
    <rPh sb="29" eb="31">
      <t>セッテイ</t>
    </rPh>
    <rPh sb="91" eb="93">
      <t>キョウイク</t>
    </rPh>
    <rPh sb="93" eb="95">
      <t>クンレン</t>
    </rPh>
    <rPh sb="95" eb="97">
      <t>キュウフ</t>
    </rPh>
    <rPh sb="97" eb="98">
      <t>キン</t>
    </rPh>
    <rPh sb="99" eb="101">
      <t>シテイ</t>
    </rPh>
    <rPh sb="101" eb="103">
      <t>コウザ</t>
    </rPh>
    <rPh sb="111" eb="112">
      <t>レツ</t>
    </rPh>
    <phoneticPr fontId="5"/>
  </si>
  <si>
    <t>Yesの場合（一部でも用意がある場合）「1」を入力。</t>
    <rPh sb="4" eb="6">
      <t>バアイ</t>
    </rPh>
    <rPh sb="23" eb="25">
      <t>ニュウリョク</t>
    </rPh>
    <phoneticPr fontId="5"/>
  </si>
  <si>
    <t>○○専攻○○コース</t>
    <phoneticPr fontId="5"/>
  </si>
  <si>
    <r>
      <t>・学校教育法第１２５条に規定する専修学校専門課程</t>
    </r>
    <r>
      <rPr>
        <strike/>
        <sz val="11"/>
        <rFont val="メイリオ"/>
        <family val="3"/>
        <charset val="128"/>
      </rPr>
      <t>大学</t>
    </r>
    <r>
      <rPr>
        <sz val="11"/>
        <rFont val="メイリオ"/>
        <family val="3"/>
        <charset val="128"/>
      </rPr>
      <t>に入学することができる者
・○○の経験を有する者
・○○に従事する者</t>
    </r>
    <phoneticPr fontId="5"/>
  </si>
  <si>
    <r>
      <t>〇川〇郎（〇〇</t>
    </r>
    <r>
      <rPr>
        <sz val="11"/>
        <rFont val="メイリオ"/>
        <family val="3"/>
        <charset val="128"/>
      </rPr>
      <t>専門学校〇〇学科</t>
    </r>
    <r>
      <rPr>
        <sz val="11"/>
        <rFont val="メイリオ"/>
        <family val="3"/>
        <charset val="128"/>
      </rPr>
      <t>講師）,●山●子（〇〇大学〇〇学部教授）</t>
    </r>
    <rPh sb="7" eb="9">
      <t>センモン</t>
    </rPh>
    <rPh sb="9" eb="11">
      <t>ガッコウ</t>
    </rPh>
    <rPh sb="13" eb="15">
      <t>ガッカ</t>
    </rPh>
    <rPh sb="15" eb="17">
      <t>コウシ</t>
    </rPh>
    <rPh sb="32" eb="34">
      <t>キョウジュ</t>
    </rPh>
    <phoneticPr fontId="5"/>
  </si>
  <si>
    <t>（記入不要）</t>
    <rPh sb="0" eb="2">
      <t>キニュウ</t>
    </rPh>
    <rPh sb="2" eb="4">
      <t>フヨウ</t>
    </rPh>
    <phoneticPr fontId="5"/>
  </si>
  <si>
    <t>記入不要</t>
    <rPh sb="0" eb="2">
      <t>キニュウ</t>
    </rPh>
    <rPh sb="2" eb="4">
      <t>フヨウ</t>
    </rPh>
    <phoneticPr fontId="5"/>
  </si>
  <si>
    <t>「専修学校」と記載</t>
    <rPh sb="1" eb="3">
      <t>センシュウ</t>
    </rPh>
    <rPh sb="3" eb="5">
      <t>ガッコウ</t>
    </rPh>
    <rPh sb="7" eb="9">
      <t>キサイ</t>
    </rPh>
    <phoneticPr fontId="5"/>
  </si>
  <si>
    <t>専門士、○○国家試験受験資格</t>
    <phoneticPr fontId="5"/>
  </si>
  <si>
    <t>学校名</t>
    <rPh sb="0" eb="2">
      <t>ガッコウ</t>
    </rPh>
    <rPh sb="2" eb="3">
      <t>メイ</t>
    </rPh>
    <phoneticPr fontId="5"/>
  </si>
  <si>
    <t>○○○○コース</t>
    <phoneticPr fontId="5"/>
  </si>
  <si>
    <t>「正規課程」「履修証明プログラム」「科目等履修生」「その他」から</t>
    <rPh sb="1" eb="3">
      <t>セイキ</t>
    </rPh>
    <rPh sb="3" eb="5">
      <t>カテイ</t>
    </rPh>
    <rPh sb="7" eb="9">
      <t>リシュウ</t>
    </rPh>
    <rPh sb="9" eb="11">
      <t>ショウメイ</t>
    </rPh>
    <rPh sb="18" eb="20">
      <t>カモク</t>
    </rPh>
    <rPh sb="20" eb="21">
      <t>トウ</t>
    </rPh>
    <rPh sb="21" eb="24">
      <t>リシュウセイ</t>
    </rPh>
    <rPh sb="28" eb="29">
      <t>タ</t>
    </rPh>
    <phoneticPr fontId="5"/>
  </si>
  <si>
    <t>〇川〇郎（〇〇専門学校、〇〇学科講師）,●山●子（〇〇大学〇〇学部教授）</t>
    <phoneticPr fontId="5"/>
  </si>
  <si>
    <t>職業実践専門課程</t>
    <phoneticPr fontId="5"/>
  </si>
  <si>
    <t>キャリア形成促進プログラム</t>
    <phoneticPr fontId="5"/>
  </si>
  <si>
    <t>AO</t>
    <phoneticPr fontId="5"/>
  </si>
  <si>
    <t>職業実践専門課程区分</t>
    <rPh sb="8" eb="10">
      <t>クブン</t>
    </rPh>
    <phoneticPr fontId="5"/>
  </si>
  <si>
    <t>文部科学省認定講座</t>
    <rPh sb="0" eb="2">
      <t>モンブ</t>
    </rPh>
    <rPh sb="2" eb="5">
      <t>カガクショウ</t>
    </rPh>
    <rPh sb="5" eb="7">
      <t>ニンテイ</t>
    </rPh>
    <rPh sb="7" eb="9">
      <t>コウザ</t>
    </rPh>
    <phoneticPr fontId="5"/>
  </si>
  <si>
    <t>Yesの場合「1」を入力、それ以外は記載不要</t>
    <rPh sb="15" eb="17">
      <t>イガイ</t>
    </rPh>
    <rPh sb="18" eb="20">
      <t>キサイ</t>
    </rPh>
    <rPh sb="20" eb="22">
      <t>フヨウ</t>
    </rPh>
    <phoneticPr fontId="5"/>
  </si>
  <si>
    <t>AP</t>
    <phoneticPr fontId="5"/>
  </si>
  <si>
    <t>キャリア形成促進プログラム区分</t>
    <rPh sb="13" eb="15">
      <t>クブン</t>
    </rPh>
    <phoneticPr fontId="5"/>
  </si>
  <si>
    <t>修了時に付与される
称号・資格</t>
    <rPh sb="0" eb="2">
      <t>シュウリョウ</t>
    </rPh>
    <rPh sb="2" eb="3">
      <t>ジ</t>
    </rPh>
    <rPh sb="4" eb="6">
      <t>フヨ</t>
    </rPh>
    <rPh sb="10" eb="12">
      <t>ショウゴウ</t>
    </rPh>
    <phoneticPr fontId="7"/>
  </si>
  <si>
    <t>学校名</t>
    <rPh sb="0" eb="2">
      <t>ガッコウ</t>
    </rPh>
    <rPh sb="2" eb="3">
      <t>メイ</t>
    </rPh>
    <phoneticPr fontId="7"/>
  </si>
  <si>
    <t>○単位以上の取得、○○の提出及び審査の合格</t>
    <phoneticPr fontId="5"/>
  </si>
  <si>
    <t>文部科学省認定講座</t>
    <rPh sb="0" eb="5">
      <t>モンブカガクショウ</t>
    </rPh>
    <rPh sb="5" eb="7">
      <t>ニンテイ</t>
    </rPh>
    <rPh sb="7" eb="9">
      <t>コウザ</t>
    </rPh>
    <phoneticPr fontId="7"/>
  </si>
  <si>
    <t>【入力用①】講座基本情報</t>
    <phoneticPr fontId="5"/>
  </si>
  <si>
    <t>【入力用②】科目情報</t>
    <phoneticPr fontId="5"/>
  </si>
  <si>
    <r>
      <t>・各</t>
    </r>
    <r>
      <rPr>
        <sz val="11"/>
        <rFont val="メイリオ"/>
        <family val="3"/>
        <charset val="128"/>
      </rPr>
      <t>専門学校様から御提供頂いた情報をマナパス上で掲載する画面のイメージを確認するためのシートです。このシートで情報入力はできませんのでご注意ください。</t>
    </r>
    <rPh sb="2" eb="4">
      <t>センモン</t>
    </rPh>
    <rPh sb="4" eb="6">
      <t>ガッコウ</t>
    </rPh>
    <phoneticPr fontId="5"/>
  </si>
  <si>
    <t>・「【入力用】講座基本情報」シートにて各専門学校様に入力していただいた情報を掲載イメージとして御確認いただけます。１行目Ｍ列の数字指定にて、表示する内容を切り替えることができます。（初期設定では記入例が表示されています。）</t>
    <rPh sb="20" eb="22">
      <t>センモン</t>
    </rPh>
    <rPh sb="22" eb="24">
      <t>ガッコウ</t>
    </rPh>
    <phoneticPr fontId="5"/>
  </si>
  <si>
    <t>試験科目</t>
    <rPh sb="0" eb="2">
      <t>シケン</t>
    </rPh>
    <rPh sb="2" eb="4">
      <t>カモク</t>
    </rPh>
    <phoneticPr fontId="7"/>
  </si>
  <si>
    <t>https://www.youtube.com/watch?v=tA1Qu_iW3a9</t>
    <phoneticPr fontId="5"/>
  </si>
  <si>
    <t>●「マナパス講座情報共通フォーマット」各シートの御説明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</si>
</sst>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メイリオ"/>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メイリオ"/>
      <family val="2"/>
      <charset val="128"/>
    </font>
    <font>
      <sz val="6"/>
      <name val="メイリオ"/>
      <family val="2"/>
      <charset val="128"/>
    </font>
    <font>
      <sz val="11"/>
      <name val="メイリオ"/>
      <family val="3"/>
      <charset val="128"/>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name val="メイリオ"/>
      <family val="2"/>
      <charset val="128"/>
    </font>
    <font>
      <sz val="11"/>
      <color theme="0"/>
      <name val="ＭＳ Ｐゴシック"/>
      <family val="3"/>
      <charset val="128"/>
      <scheme val="minor"/>
    </font>
    <font>
      <u/>
      <sz val="11"/>
      <color theme="10"/>
      <name val="ＭＳ Ｐゴシック"/>
      <family val="2"/>
      <charset val="128"/>
      <scheme val="minor"/>
    </font>
    <font>
      <sz val="11"/>
      <color rgb="FF0000FF"/>
      <name val="ＭＳ Ｐゴシック"/>
      <family val="2"/>
      <charset val="128"/>
      <scheme val="minor"/>
    </font>
    <font>
      <sz val="11"/>
      <color indexed="8"/>
      <name val="ＭＳ Ｐゴシック"/>
      <family val="3"/>
      <charset val="128"/>
    </font>
    <font>
      <b/>
      <sz val="11"/>
      <color theme="1"/>
      <name val="ＭＳ Ｐゴシック"/>
      <family val="3"/>
      <charset val="128"/>
      <scheme val="minor"/>
    </font>
    <font>
      <u/>
      <sz val="11"/>
      <color rgb="FF0000FF"/>
      <name val="ＭＳ Ｐゴシック"/>
      <family val="3"/>
      <charset val="128"/>
      <scheme val="minor"/>
    </font>
    <font>
      <sz val="11"/>
      <color rgb="FFFF0000"/>
      <name val="メイリオ"/>
      <family val="3"/>
      <charset val="128"/>
    </font>
    <font>
      <sz val="10.5"/>
      <color theme="1"/>
      <name val="ＭＳ 明朝"/>
      <family val="1"/>
      <charset val="128"/>
    </font>
    <font>
      <strike/>
      <sz val="11"/>
      <name val="メイリオ"/>
      <family val="3"/>
      <charset val="128"/>
    </font>
    <font>
      <sz val="11"/>
      <name val="ＭＳ Ｐゴシック"/>
      <family val="2"/>
      <charset val="128"/>
      <scheme val="minor"/>
    </font>
    <font>
      <sz val="10.5"/>
      <name val="ＭＳ 明朝"/>
      <family val="1"/>
      <charset val="128"/>
    </font>
  </fonts>
  <fills count="16">
    <fill>
      <patternFill patternType="none"/>
    </fill>
    <fill>
      <patternFill patternType="gray125"/>
    </fill>
    <fill>
      <patternFill patternType="solid">
        <fgColor rgb="FFFFEB9C"/>
      </patternFill>
    </fill>
    <fill>
      <patternFill patternType="solid">
        <fgColor theme="4" tint="0.59999389629810485"/>
        <bgColor indexed="65"/>
      </patternFill>
    </fill>
    <fill>
      <patternFill patternType="solid">
        <fgColor theme="6"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3"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auto="1"/>
      </left>
      <right/>
      <top style="dotted">
        <color indexed="64"/>
      </top>
      <bottom style="dotted">
        <color indexed="64"/>
      </bottom>
      <diagonal/>
    </border>
    <border>
      <left style="thin">
        <color indexed="64"/>
      </left>
      <right style="thin">
        <color indexed="64"/>
      </right>
      <top/>
      <bottom style="dotted">
        <color indexed="64"/>
      </bottom>
      <diagonal/>
    </border>
    <border>
      <left style="thin">
        <color auto="1"/>
      </left>
      <right style="thin">
        <color auto="1"/>
      </right>
      <top/>
      <bottom style="thin">
        <color auto="1"/>
      </bottom>
      <diagonal/>
    </border>
    <border>
      <left style="thick">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style="thin">
        <color theme="0" tint="-0.34998626667073579"/>
      </left>
      <right/>
      <top style="thick">
        <color theme="0" tint="-0.34998626667073579"/>
      </top>
      <bottom style="thin">
        <color theme="0" tint="-0.34998626667073579"/>
      </bottom>
      <diagonal/>
    </border>
    <border>
      <left/>
      <right/>
      <top style="thick">
        <color theme="0" tint="-0.34998626667073579"/>
      </top>
      <bottom style="thin">
        <color theme="0" tint="-0.34998626667073579"/>
      </bottom>
      <diagonal/>
    </border>
    <border>
      <left/>
      <right style="thick">
        <color theme="0" tint="-0.34998626667073579"/>
      </right>
      <top style="thick">
        <color theme="0" tint="-0.34998626667073579"/>
      </top>
      <bottom style="thin">
        <color theme="0" tint="-0.34998626667073579"/>
      </bottom>
      <diagonal/>
    </border>
    <border>
      <left style="thick">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style="thick">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ck">
        <color theme="0" tint="-0.34998626667073579"/>
      </right>
      <top/>
      <bottom style="thin">
        <color theme="0" tint="-0.34998626667073579"/>
      </bottom>
      <diagonal/>
    </border>
    <border>
      <left style="thick">
        <color theme="0" tint="-0.34998626667073579"/>
      </left>
      <right/>
      <top style="thin">
        <color theme="0" tint="-0.34998626667073579"/>
      </top>
      <bottom style="thick">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top style="thin">
        <color theme="0" tint="-0.34998626667073579"/>
      </top>
      <bottom style="thick">
        <color theme="0" tint="-0.34998626667073579"/>
      </bottom>
      <diagonal/>
    </border>
    <border>
      <left/>
      <right/>
      <top style="thin">
        <color theme="0" tint="-0.34998626667073579"/>
      </top>
      <bottom style="thick">
        <color theme="0" tint="-0.34998626667073579"/>
      </bottom>
      <diagonal/>
    </border>
    <border>
      <left/>
      <right style="thick">
        <color theme="0" tint="-0.34998626667073579"/>
      </right>
      <top style="thin">
        <color theme="0" tint="-0.34998626667073579"/>
      </top>
      <bottom style="thick">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ck">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ck">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style="thin">
        <color auto="1"/>
      </left>
      <right style="thin">
        <color auto="1"/>
      </right>
      <top style="dotted">
        <color auto="1"/>
      </top>
      <bottom/>
      <diagonal/>
    </border>
    <border>
      <left style="thin">
        <color indexed="64"/>
      </left>
      <right style="thin">
        <color indexed="64"/>
      </right>
      <top/>
      <bottom style="dashed">
        <color indexed="64"/>
      </bottom>
      <diagonal/>
    </border>
  </borders>
  <cellStyleXfs count="12">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0" fillId="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applyNumberFormat="0" applyFill="0" applyBorder="0" applyAlignment="0" applyProtection="0">
      <alignment vertical="center"/>
    </xf>
    <xf numFmtId="0" fontId="15" fillId="0" borderId="0">
      <alignment vertical="center"/>
    </xf>
  </cellStyleXfs>
  <cellXfs count="206">
    <xf numFmtId="0" fontId="0" fillId="0" borderId="0" xfId="0">
      <alignment vertical="center"/>
    </xf>
    <xf numFmtId="0" fontId="0" fillId="0" borderId="0" xfId="0" applyAlignment="1">
      <alignment vertical="center"/>
    </xf>
    <xf numFmtId="0" fontId="0" fillId="5" borderId="1" xfId="0" applyFill="1" applyBorder="1" applyAlignment="1">
      <alignment vertical="top" wrapText="1"/>
    </xf>
    <xf numFmtId="0" fontId="0" fillId="0" borderId="0" xfId="0" applyAlignment="1">
      <alignment vertical="top" wrapText="1"/>
    </xf>
    <xf numFmtId="0" fontId="0" fillId="0" borderId="0" xfId="0" applyAlignment="1">
      <alignment vertical="top"/>
    </xf>
    <xf numFmtId="49" fontId="0" fillId="5" borderId="1" xfId="0" quotePrefix="1" applyNumberFormat="1" applyFill="1" applyBorder="1" applyAlignment="1">
      <alignment vertical="top" wrapText="1"/>
    </xf>
    <xf numFmtId="0" fontId="6" fillId="0" borderId="2" xfId="0" applyFont="1" applyFill="1" applyBorder="1" applyAlignment="1">
      <alignment vertical="top"/>
    </xf>
    <xf numFmtId="0" fontId="11" fillId="5" borderId="1" xfId="0" applyFont="1" applyFill="1" applyBorder="1" applyAlignment="1">
      <alignment vertical="top"/>
    </xf>
    <xf numFmtId="0" fontId="0" fillId="0" borderId="5" xfId="0" applyBorder="1" applyAlignment="1">
      <alignment horizontal="right" vertical="center"/>
    </xf>
    <xf numFmtId="0" fontId="6" fillId="0" borderId="6" xfId="0" applyFont="1" applyFill="1" applyBorder="1" applyAlignment="1">
      <alignment vertical="top"/>
    </xf>
    <xf numFmtId="0" fontId="6" fillId="0" borderId="5" xfId="0" applyFont="1" applyBorder="1" applyAlignment="1">
      <alignment vertical="top"/>
    </xf>
    <xf numFmtId="0" fontId="6" fillId="0" borderId="5" xfId="0" applyFont="1" applyFill="1" applyBorder="1" applyAlignment="1">
      <alignment vertical="top"/>
    </xf>
    <xf numFmtId="0" fontId="6" fillId="6" borderId="5" xfId="0" applyFont="1" applyFill="1" applyBorder="1" applyAlignment="1">
      <alignment vertical="top"/>
    </xf>
    <xf numFmtId="0" fontId="6" fillId="0" borderId="5" xfId="0" applyFont="1" applyFill="1" applyBorder="1" applyAlignment="1">
      <alignment vertical="top" wrapText="1"/>
    </xf>
    <xf numFmtId="0" fontId="0" fillId="0" borderId="5" xfId="0" applyFill="1" applyBorder="1" applyAlignment="1">
      <alignment vertical="top" wrapText="1"/>
    </xf>
    <xf numFmtId="0" fontId="6" fillId="6" borderId="5" xfId="0" applyFont="1" applyFill="1" applyBorder="1" applyAlignment="1">
      <alignment vertical="top" wrapText="1"/>
    </xf>
    <xf numFmtId="0" fontId="6" fillId="0" borderId="5" xfId="0" applyFont="1" applyFill="1" applyBorder="1" applyAlignment="1">
      <alignment horizontal="left" vertical="top"/>
    </xf>
    <xf numFmtId="0" fontId="0" fillId="0" borderId="0" xfId="0" applyAlignment="1">
      <alignment vertical="center" wrapText="1"/>
    </xf>
    <xf numFmtId="0" fontId="0" fillId="0" borderId="7" xfId="0" applyBorder="1" applyAlignment="1">
      <alignment vertical="top" wrapText="1"/>
    </xf>
    <xf numFmtId="0" fontId="6" fillId="0" borderId="5" xfId="0" applyFont="1" applyBorder="1" applyAlignment="1">
      <alignment vertical="top" wrapText="1"/>
    </xf>
    <xf numFmtId="0" fontId="0" fillId="0" borderId="7" xfId="0" applyBorder="1" applyAlignment="1">
      <alignment horizontal="right" vertical="center"/>
    </xf>
    <xf numFmtId="0" fontId="6" fillId="0" borderId="7" xfId="0" applyFont="1" applyFill="1" applyBorder="1" applyAlignment="1">
      <alignment vertical="top"/>
    </xf>
    <xf numFmtId="0" fontId="0" fillId="7" borderId="1" xfId="0" applyFill="1" applyBorder="1" applyAlignment="1">
      <alignment vertical="center"/>
    </xf>
    <xf numFmtId="0" fontId="11" fillId="7" borderId="1" xfId="0" applyFont="1" applyFill="1" applyBorder="1" applyAlignment="1">
      <alignment vertical="top"/>
    </xf>
    <xf numFmtId="0" fontId="0" fillId="7" borderId="1" xfId="0" applyFill="1" applyBorder="1" applyAlignment="1">
      <alignment vertical="top" wrapText="1"/>
    </xf>
    <xf numFmtId="0" fontId="6" fillId="0" borderId="2" xfId="0" applyFont="1" applyFill="1" applyBorder="1" applyAlignment="1">
      <alignment horizontal="right" vertical="top"/>
    </xf>
    <xf numFmtId="0" fontId="6" fillId="0" borderId="4" xfId="0" applyFont="1" applyFill="1" applyBorder="1" applyAlignment="1">
      <alignment horizontal="right" vertical="top"/>
    </xf>
    <xf numFmtId="0" fontId="6" fillId="0" borderId="4" xfId="0" applyFont="1" applyFill="1" applyBorder="1" applyAlignment="1">
      <alignment vertical="top"/>
    </xf>
    <xf numFmtId="0" fontId="6" fillId="0" borderId="5" xfId="0" applyFont="1" applyFill="1" applyBorder="1" applyAlignment="1">
      <alignment horizontal="right" vertical="top"/>
    </xf>
    <xf numFmtId="49" fontId="0" fillId="7" borderId="1" xfId="0" quotePrefix="1" applyNumberFormat="1" applyFill="1" applyBorder="1" applyAlignment="1">
      <alignment horizontal="left" vertical="top" wrapText="1"/>
    </xf>
    <xf numFmtId="49" fontId="0" fillId="5" borderId="7" xfId="0" quotePrefix="1" applyNumberFormat="1" applyFill="1" applyBorder="1" applyAlignment="1">
      <alignment horizontal="left" vertical="top" wrapText="1"/>
    </xf>
    <xf numFmtId="0" fontId="6" fillId="5" borderId="5" xfId="0" applyFont="1" applyFill="1" applyBorder="1" applyAlignment="1">
      <alignment horizontal="left" vertical="top" wrapText="1"/>
    </xf>
    <xf numFmtId="14" fontId="0" fillId="0" borderId="0" xfId="0" applyNumberFormat="1" applyAlignment="1">
      <alignment vertical="top" wrapText="1"/>
    </xf>
    <xf numFmtId="0" fontId="19" fillId="12" borderId="1" xfId="0" applyFont="1" applyFill="1" applyBorder="1" applyAlignment="1">
      <alignment horizontal="justify" vertical="center"/>
    </xf>
    <xf numFmtId="0" fontId="0" fillId="12" borderId="1" xfId="0" applyFill="1" applyBorder="1" applyAlignment="1">
      <alignment vertical="center" wrapText="1"/>
    </xf>
    <xf numFmtId="0" fontId="19" fillId="0" borderId="0" xfId="0" applyFont="1" applyAlignment="1">
      <alignment horizontal="justify" vertical="center"/>
    </xf>
    <xf numFmtId="0" fontId="0" fillId="0" borderId="35" xfId="0" applyFill="1" applyBorder="1" applyAlignment="1">
      <alignment vertical="top"/>
    </xf>
    <xf numFmtId="0" fontId="0" fillId="0" borderId="36" xfId="0" applyBorder="1" applyAlignment="1">
      <alignment vertical="top"/>
    </xf>
    <xf numFmtId="0" fontId="0" fillId="0" borderId="37" xfId="0" quotePrefix="1" applyNumberFormat="1" applyFill="1" applyBorder="1" applyAlignment="1">
      <alignment vertical="top"/>
    </xf>
    <xf numFmtId="0" fontId="0" fillId="0" borderId="37" xfId="0" applyFill="1" applyBorder="1" applyAlignment="1">
      <alignment vertical="top"/>
    </xf>
    <xf numFmtId="0" fontId="0" fillId="0" borderId="38" xfId="0" applyFill="1" applyBorder="1" applyAlignment="1">
      <alignment vertical="top"/>
    </xf>
    <xf numFmtId="0" fontId="0" fillId="0" borderId="39" xfId="0" applyBorder="1" applyAlignment="1">
      <alignment vertical="top"/>
    </xf>
    <xf numFmtId="0" fontId="0" fillId="0" borderId="40" xfId="0" quotePrefix="1" applyNumberFormat="1" applyFill="1" applyBorder="1" applyAlignment="1">
      <alignment vertical="top"/>
    </xf>
    <xf numFmtId="0" fontId="0" fillId="0" borderId="40" xfId="0" applyFill="1" applyBorder="1" applyAlignment="1">
      <alignment vertical="top"/>
    </xf>
    <xf numFmtId="0" fontId="0" fillId="0" borderId="41" xfId="0" applyFill="1" applyBorder="1" applyAlignment="1">
      <alignment vertical="top"/>
    </xf>
    <xf numFmtId="0" fontId="0" fillId="0" borderId="42" xfId="0" applyBorder="1" applyAlignment="1">
      <alignment vertical="top"/>
    </xf>
    <xf numFmtId="0" fontId="0" fillId="0" borderId="37" xfId="0" applyBorder="1" applyAlignment="1">
      <alignment vertical="top"/>
    </xf>
    <xf numFmtId="0" fontId="0" fillId="0" borderId="43" xfId="0" applyBorder="1" applyAlignment="1">
      <alignment vertical="top"/>
    </xf>
    <xf numFmtId="0" fontId="0" fillId="0" borderId="42" xfId="0" applyFill="1" applyBorder="1" applyAlignment="1">
      <alignment vertical="top"/>
    </xf>
    <xf numFmtId="0" fontId="0" fillId="0" borderId="43" xfId="0" applyFill="1" applyBorder="1" applyAlignment="1">
      <alignment vertical="top"/>
    </xf>
    <xf numFmtId="0" fontId="16" fillId="9" borderId="30" xfId="7" applyNumberFormat="1" applyFont="1" applyFill="1" applyBorder="1" applyProtection="1">
      <alignment vertical="center"/>
      <protection locked="0"/>
    </xf>
    <xf numFmtId="0" fontId="3" fillId="0" borderId="0" xfId="7" applyNumberFormat="1" applyProtection="1">
      <alignment vertical="center"/>
    </xf>
    <xf numFmtId="0" fontId="2" fillId="0" borderId="0" xfId="7" applyNumberFormat="1" applyFont="1" applyAlignment="1" applyProtection="1">
      <alignment horizontal="right" vertical="center"/>
    </xf>
    <xf numFmtId="0" fontId="13" fillId="0" borderId="0" xfId="10" applyNumberFormat="1" applyProtection="1">
      <alignment vertical="center"/>
    </xf>
    <xf numFmtId="0" fontId="3" fillId="0" borderId="21" xfId="7" applyNumberFormat="1" applyBorder="1" applyProtection="1">
      <alignment vertical="center"/>
    </xf>
    <xf numFmtId="0" fontId="3" fillId="0" borderId="22" xfId="7" applyNumberFormat="1" applyBorder="1" applyProtection="1">
      <alignment vertical="center"/>
    </xf>
    <xf numFmtId="0" fontId="3" fillId="0" borderId="23" xfId="7" applyNumberFormat="1" applyBorder="1" applyProtection="1">
      <alignment vertical="center"/>
    </xf>
    <xf numFmtId="0" fontId="3" fillId="0" borderId="18" xfId="7" applyNumberFormat="1" applyBorder="1" applyProtection="1">
      <alignment vertical="center"/>
    </xf>
    <xf numFmtId="0" fontId="3" fillId="0" borderId="18" xfId="7" applyNumberFormat="1" applyBorder="1" applyAlignment="1" applyProtection="1">
      <alignment horizontal="center" vertical="center"/>
    </xf>
    <xf numFmtId="0" fontId="3" fillId="0" borderId="24" xfId="7" applyNumberFormat="1" applyBorder="1" applyProtection="1">
      <alignment vertical="center"/>
    </xf>
    <xf numFmtId="0" fontId="3" fillId="6" borderId="0" xfId="7" applyNumberFormat="1" applyFill="1" applyProtection="1">
      <alignment vertical="center"/>
    </xf>
    <xf numFmtId="0" fontId="3" fillId="0" borderId="16" xfId="7" applyNumberFormat="1" applyBorder="1" applyAlignment="1" applyProtection="1">
      <alignment horizontal="center" vertical="center"/>
    </xf>
    <xf numFmtId="0" fontId="3" fillId="0" borderId="17" xfId="7" applyNumberFormat="1" applyBorder="1" applyProtection="1">
      <alignment vertical="center"/>
    </xf>
    <xf numFmtId="0" fontId="3" fillId="0" borderId="17" xfId="7" applyNumberFormat="1" applyBorder="1" applyAlignment="1" applyProtection="1">
      <alignment horizontal="center" vertical="center"/>
    </xf>
    <xf numFmtId="0" fontId="3" fillId="0" borderId="19" xfId="7" applyNumberFormat="1" applyBorder="1" applyProtection="1">
      <alignment vertical="center"/>
    </xf>
    <xf numFmtId="0" fontId="11" fillId="13" borderId="1" xfId="0" applyFont="1" applyFill="1" applyBorder="1" applyAlignment="1" applyProtection="1">
      <alignment vertical="top"/>
    </xf>
    <xf numFmtId="0" fontId="11" fillId="13" borderId="31" xfId="0" applyFont="1" applyFill="1" applyBorder="1" applyAlignment="1" applyProtection="1">
      <alignment vertical="top"/>
    </xf>
    <xf numFmtId="0" fontId="6" fillId="13" borderId="3" xfId="0" applyFont="1" applyFill="1" applyBorder="1" applyAlignment="1" applyProtection="1">
      <alignment vertical="top"/>
    </xf>
    <xf numFmtId="0" fontId="6" fillId="13" borderId="2" xfId="0" applyFont="1" applyFill="1" applyBorder="1" applyAlignment="1" applyProtection="1">
      <alignment vertical="top"/>
    </xf>
    <xf numFmtId="0" fontId="6" fillId="13" borderId="2" xfId="0" applyFont="1" applyFill="1" applyBorder="1" applyAlignment="1" applyProtection="1">
      <alignment horizontal="left" vertical="top"/>
    </xf>
    <xf numFmtId="49" fontId="0" fillId="13" borderId="1" xfId="0" quotePrefix="1" applyNumberFormat="1" applyFill="1" applyBorder="1" applyAlignment="1" applyProtection="1">
      <alignment vertical="top" wrapText="1"/>
    </xf>
    <xf numFmtId="49" fontId="0" fillId="14" borderId="1" xfId="0" quotePrefix="1" applyNumberFormat="1" applyFill="1" applyBorder="1" applyAlignment="1" applyProtection="1">
      <alignment vertical="top" wrapText="1"/>
    </xf>
    <xf numFmtId="0" fontId="0" fillId="14" borderId="1" xfId="0" applyFill="1" applyBorder="1" applyAlignment="1" applyProtection="1">
      <alignment vertical="top" wrapText="1"/>
    </xf>
    <xf numFmtId="0" fontId="6" fillId="14" borderId="1" xfId="0" applyFont="1" applyFill="1" applyBorder="1" applyAlignment="1" applyProtection="1">
      <alignment vertical="top" wrapText="1"/>
    </xf>
    <xf numFmtId="0" fontId="0" fillId="14" borderId="1" xfId="0" quotePrefix="1" applyFill="1" applyBorder="1" applyAlignment="1" applyProtection="1">
      <alignment vertical="top" wrapText="1"/>
    </xf>
    <xf numFmtId="0" fontId="0" fillId="13" borderId="32" xfId="0" applyFill="1" applyBorder="1" applyAlignment="1" applyProtection="1">
      <alignment vertical="top" wrapText="1"/>
    </xf>
    <xf numFmtId="0" fontId="0" fillId="14" borderId="32" xfId="0" applyFill="1" applyBorder="1" applyAlignment="1" applyProtection="1">
      <alignment vertical="top" wrapText="1"/>
    </xf>
    <xf numFmtId="0" fontId="0" fillId="14" borderId="33" xfId="0" applyFill="1" applyBorder="1" applyAlignment="1" applyProtection="1">
      <alignment vertical="top" wrapText="1"/>
    </xf>
    <xf numFmtId="0" fontId="11" fillId="14" borderId="33" xfId="0" applyFont="1" applyFill="1" applyBorder="1" applyAlignment="1" applyProtection="1">
      <alignment vertical="top" wrapText="1"/>
    </xf>
    <xf numFmtId="0" fontId="6" fillId="14" borderId="33" xfId="0" applyFont="1" applyFill="1" applyBorder="1" applyAlignment="1" applyProtection="1">
      <alignment vertical="top" wrapText="1"/>
    </xf>
    <xf numFmtId="0" fontId="18" fillId="9" borderId="1" xfId="0" applyFont="1" applyFill="1" applyBorder="1" applyAlignment="1" applyProtection="1">
      <alignment vertical="top" wrapText="1"/>
    </xf>
    <xf numFmtId="0" fontId="6" fillId="0" borderId="5" xfId="0" applyFont="1" applyFill="1" applyBorder="1" applyAlignment="1">
      <alignment horizontal="right" vertical="center"/>
    </xf>
    <xf numFmtId="0" fontId="0" fillId="0" borderId="0" xfId="0" applyFill="1" applyAlignment="1">
      <alignment vertical="center"/>
    </xf>
    <xf numFmtId="0" fontId="18" fillId="9" borderId="33" xfId="0" applyFont="1" applyFill="1" applyBorder="1" applyAlignment="1" applyProtection="1">
      <alignment vertical="top" wrapText="1"/>
    </xf>
    <xf numFmtId="0" fontId="18" fillId="9" borderId="2" xfId="0" applyFont="1" applyFill="1" applyBorder="1" applyAlignment="1" applyProtection="1">
      <alignment vertical="top"/>
    </xf>
    <xf numFmtId="0" fontId="0" fillId="0" borderId="0" xfId="0" applyFill="1">
      <alignment vertical="center"/>
    </xf>
    <xf numFmtId="49" fontId="0" fillId="5" borderId="1" xfId="0" quotePrefix="1" applyNumberFormat="1" applyFill="1" applyBorder="1" applyAlignment="1" applyProtection="1">
      <alignment vertical="top" wrapText="1"/>
    </xf>
    <xf numFmtId="0" fontId="0" fillId="5" borderId="33" xfId="0" applyFill="1" applyBorder="1" applyAlignment="1" applyProtection="1">
      <alignment vertical="top" wrapText="1"/>
    </xf>
    <xf numFmtId="0" fontId="3" fillId="0" borderId="17" xfId="7" applyNumberFormat="1" applyBorder="1" applyAlignment="1" applyProtection="1">
      <alignment horizontal="left" vertical="center" wrapText="1"/>
    </xf>
    <xf numFmtId="0" fontId="3" fillId="0" borderId="19" xfId="7" applyNumberFormat="1" applyBorder="1" applyAlignment="1" applyProtection="1">
      <alignment horizontal="left" vertical="center" wrapText="1"/>
    </xf>
    <xf numFmtId="0" fontId="9" fillId="0" borderId="16" xfId="7" applyNumberFormat="1" applyFont="1" applyBorder="1" applyAlignment="1" applyProtection="1">
      <alignment horizontal="left" vertical="center" wrapText="1"/>
    </xf>
    <xf numFmtId="0" fontId="6" fillId="15" borderId="2" xfId="0" applyFont="1" applyFill="1" applyBorder="1" applyAlignment="1" applyProtection="1">
      <alignment vertical="top"/>
    </xf>
    <xf numFmtId="0" fontId="6" fillId="14" borderId="1" xfId="0" quotePrefix="1" applyFont="1" applyFill="1" applyBorder="1" applyAlignment="1" applyProtection="1">
      <alignment vertical="top" wrapText="1"/>
    </xf>
    <xf numFmtId="0" fontId="6" fillId="14" borderId="48" xfId="0" applyFont="1" applyFill="1" applyBorder="1" applyAlignment="1" applyProtection="1">
      <alignment vertical="top" wrapText="1"/>
    </xf>
    <xf numFmtId="0" fontId="0" fillId="0" borderId="50" xfId="0" applyFill="1" applyBorder="1" applyAlignment="1">
      <alignment vertical="top"/>
    </xf>
    <xf numFmtId="0" fontId="0" fillId="0" borderId="51" xfId="0" applyFill="1" applyBorder="1" applyAlignment="1">
      <alignment vertical="top"/>
    </xf>
    <xf numFmtId="49" fontId="0" fillId="5" borderId="37" xfId="0" quotePrefix="1" applyNumberFormat="1" applyFill="1" applyBorder="1" applyAlignment="1">
      <alignment vertical="top"/>
    </xf>
    <xf numFmtId="49" fontId="0" fillId="5" borderId="40" xfId="0" quotePrefix="1" applyNumberFormat="1" applyFill="1" applyBorder="1" applyAlignment="1">
      <alignment vertical="top"/>
    </xf>
    <xf numFmtId="0" fontId="11" fillId="5" borderId="1" xfId="0" applyFont="1" applyFill="1" applyBorder="1" applyAlignment="1">
      <alignment vertical="top" wrapText="1"/>
    </xf>
    <xf numFmtId="0" fontId="0" fillId="0" borderId="5" xfId="0" applyFill="1" applyBorder="1" applyAlignment="1">
      <alignment horizontal="right" vertical="center"/>
    </xf>
    <xf numFmtId="49" fontId="0" fillId="5" borderId="5" xfId="0" quotePrefix="1" applyNumberFormat="1" applyFill="1" applyBorder="1" applyAlignment="1">
      <alignment horizontal="left" vertical="top" wrapText="1"/>
    </xf>
    <xf numFmtId="0" fontId="6" fillId="0" borderId="0" xfId="0" applyFont="1" applyAlignment="1">
      <alignment vertical="center"/>
    </xf>
    <xf numFmtId="0" fontId="6" fillId="5" borderId="5" xfId="0" quotePrefix="1" applyFont="1" applyFill="1" applyBorder="1" applyAlignment="1">
      <alignment horizontal="left" vertical="top" wrapText="1"/>
    </xf>
    <xf numFmtId="0" fontId="6" fillId="0" borderId="2"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7" borderId="1" xfId="0" applyFont="1" applyFill="1" applyBorder="1" applyAlignment="1">
      <alignment vertical="top"/>
    </xf>
    <xf numFmtId="49" fontId="6" fillId="7" borderId="1" xfId="0" quotePrefix="1" applyNumberFormat="1" applyFont="1" applyFill="1" applyBorder="1" applyAlignment="1">
      <alignment vertical="top" wrapText="1"/>
    </xf>
    <xf numFmtId="0" fontId="6" fillId="7" borderId="1" xfId="0" applyFont="1" applyFill="1" applyBorder="1" applyAlignment="1">
      <alignment vertical="top" wrapText="1"/>
    </xf>
    <xf numFmtId="49" fontId="6" fillId="5" borderId="7" xfId="0" quotePrefix="1" applyNumberFormat="1" applyFont="1" applyFill="1" applyBorder="1" applyAlignment="1">
      <alignment vertical="top" wrapText="1"/>
    </xf>
    <xf numFmtId="0" fontId="6" fillId="0" borderId="4" xfId="0" applyFont="1" applyFill="1" applyBorder="1" applyAlignment="1">
      <alignment vertical="top" wrapText="1"/>
    </xf>
    <xf numFmtId="0" fontId="6" fillId="5" borderId="5" xfId="0" applyFont="1" applyFill="1" applyBorder="1" applyAlignment="1">
      <alignment vertical="top" wrapText="1"/>
    </xf>
    <xf numFmtId="0" fontId="6" fillId="5" borderId="2" xfId="0" applyFont="1" applyFill="1" applyBorder="1" applyAlignment="1">
      <alignment vertical="top" wrapText="1"/>
    </xf>
    <xf numFmtId="0" fontId="6" fillId="0" borderId="7" xfId="0" applyFont="1" applyFill="1" applyBorder="1" applyAlignment="1">
      <alignment vertical="top" wrapText="1"/>
    </xf>
    <xf numFmtId="0" fontId="6" fillId="0" borderId="52" xfId="0" applyFont="1" applyFill="1" applyBorder="1" applyAlignment="1">
      <alignment horizontal="right" vertical="center"/>
    </xf>
    <xf numFmtId="0" fontId="6" fillId="0" borderId="52" xfId="0" applyFont="1" applyFill="1" applyBorder="1" applyAlignment="1">
      <alignment vertical="top"/>
    </xf>
    <xf numFmtId="0" fontId="6" fillId="0" borderId="52" xfId="0" applyFont="1" applyFill="1" applyBorder="1" applyAlignment="1">
      <alignment vertical="top" wrapText="1"/>
    </xf>
    <xf numFmtId="0" fontId="6" fillId="0" borderId="37" xfId="0" applyFont="1" applyFill="1" applyBorder="1" applyAlignment="1">
      <alignment horizontal="right" vertical="center"/>
    </xf>
    <xf numFmtId="0" fontId="6" fillId="0" borderId="37" xfId="0" applyFont="1" applyFill="1" applyBorder="1" applyAlignment="1">
      <alignment vertical="top"/>
    </xf>
    <xf numFmtId="0" fontId="6" fillId="5" borderId="37" xfId="0" applyFont="1" applyFill="1" applyBorder="1" applyAlignment="1">
      <alignment horizontal="left" vertical="top" wrapText="1"/>
    </xf>
    <xf numFmtId="0" fontId="6" fillId="0" borderId="37" xfId="0" applyFont="1" applyFill="1" applyBorder="1" applyAlignment="1">
      <alignment vertical="top" wrapText="1"/>
    </xf>
    <xf numFmtId="0" fontId="6" fillId="0" borderId="43" xfId="0" applyFont="1" applyFill="1" applyBorder="1" applyAlignment="1">
      <alignment horizontal="right" vertical="center"/>
    </xf>
    <xf numFmtId="0" fontId="6" fillId="0" borderId="43" xfId="0" applyFont="1" applyFill="1" applyBorder="1" applyAlignment="1">
      <alignment vertical="top"/>
    </xf>
    <xf numFmtId="0" fontId="6" fillId="5" borderId="43" xfId="0" applyFont="1" applyFill="1" applyBorder="1" applyAlignment="1">
      <alignment horizontal="left" vertical="top" wrapText="1"/>
    </xf>
    <xf numFmtId="0" fontId="6" fillId="0" borderId="43" xfId="0" applyFont="1" applyFill="1" applyBorder="1" applyAlignment="1">
      <alignment vertical="top" wrapText="1"/>
    </xf>
    <xf numFmtId="0" fontId="13" fillId="5" borderId="52" xfId="10" applyFill="1" applyBorder="1" applyAlignment="1">
      <alignment horizontal="left" vertical="top" wrapText="1"/>
    </xf>
    <xf numFmtId="0" fontId="11" fillId="11" borderId="1" xfId="0" applyFont="1" applyFill="1" applyBorder="1" applyAlignment="1">
      <alignment vertical="center" wrapText="1"/>
    </xf>
    <xf numFmtId="0" fontId="11" fillId="10" borderId="1" xfId="0" applyFont="1" applyFill="1" applyBorder="1" applyAlignment="1">
      <alignment vertical="center" wrapText="1"/>
    </xf>
    <xf numFmtId="0" fontId="6" fillId="10" borderId="1" xfId="0" applyFont="1" applyFill="1" applyBorder="1" applyAlignment="1">
      <alignment vertical="center" wrapText="1"/>
    </xf>
    <xf numFmtId="0" fontId="0" fillId="0" borderId="35" xfId="0" applyFill="1" applyBorder="1" applyAlignment="1">
      <alignment vertical="top" wrapText="1"/>
    </xf>
    <xf numFmtId="0" fontId="0" fillId="0" borderId="49" xfId="0" applyFill="1" applyBorder="1" applyAlignment="1">
      <alignment vertical="top" wrapText="1"/>
    </xf>
    <xf numFmtId="0" fontId="0" fillId="0" borderId="36" xfId="0" applyBorder="1" applyAlignment="1">
      <alignment vertical="top" wrapText="1"/>
    </xf>
    <xf numFmtId="0" fontId="0" fillId="0" borderId="37" xfId="0" quotePrefix="1" applyNumberFormat="1" applyFill="1" applyBorder="1" applyAlignment="1">
      <alignment vertical="top" wrapText="1"/>
    </xf>
    <xf numFmtId="0" fontId="0" fillId="0" borderId="37" xfId="0" applyFill="1" applyBorder="1" applyAlignment="1">
      <alignment vertical="top" wrapText="1"/>
    </xf>
    <xf numFmtId="0" fontId="0" fillId="0" borderId="50" xfId="0" applyFill="1" applyBorder="1" applyAlignment="1">
      <alignment vertical="top" wrapText="1"/>
    </xf>
    <xf numFmtId="0" fontId="0" fillId="0" borderId="38" xfId="0" applyFill="1" applyBorder="1" applyAlignment="1">
      <alignment vertical="top" wrapText="1"/>
    </xf>
    <xf numFmtId="0" fontId="13" fillId="0" borderId="37" xfId="10" applyFill="1" applyBorder="1" applyAlignment="1">
      <alignment vertical="top" wrapText="1"/>
    </xf>
    <xf numFmtId="3" fontId="0" fillId="0" borderId="37" xfId="0" applyNumberFormat="1" applyFill="1" applyBorder="1" applyAlignment="1">
      <alignment vertical="top" wrapText="1"/>
    </xf>
    <xf numFmtId="0" fontId="0" fillId="0" borderId="53" xfId="0" applyFill="1" applyBorder="1" applyAlignment="1">
      <alignment vertical="top" wrapText="1"/>
    </xf>
    <xf numFmtId="49" fontId="0" fillId="0" borderId="37" xfId="0" quotePrefix="1" applyNumberFormat="1" applyFill="1" applyBorder="1" applyAlignment="1">
      <alignment vertical="top" wrapText="1"/>
    </xf>
    <xf numFmtId="0" fontId="0" fillId="0" borderId="34" xfId="0" applyBorder="1" applyAlignment="1">
      <alignment vertical="top" wrapText="1"/>
    </xf>
    <xf numFmtId="0" fontId="0" fillId="0" borderId="35" xfId="0" quotePrefix="1" applyNumberFormat="1" applyFill="1" applyBorder="1" applyAlignment="1">
      <alignment vertical="top" wrapText="1"/>
    </xf>
    <xf numFmtId="49" fontId="0" fillId="5" borderId="35" xfId="0" quotePrefix="1" applyNumberFormat="1" applyFill="1" applyBorder="1" applyAlignment="1">
      <alignment vertical="top" wrapText="1"/>
    </xf>
    <xf numFmtId="0" fontId="13" fillId="0" borderId="35" xfId="10" applyFill="1" applyBorder="1" applyAlignment="1">
      <alignment vertical="top" wrapText="1"/>
    </xf>
    <xf numFmtId="3" fontId="0" fillId="0" borderId="35" xfId="0" applyNumberFormat="1" applyFill="1" applyBorder="1" applyAlignment="1">
      <alignment vertical="top" wrapText="1"/>
    </xf>
    <xf numFmtId="0" fontId="19" fillId="0" borderId="0" xfId="0" applyFont="1" applyAlignment="1">
      <alignment horizontal="left" vertical="center"/>
    </xf>
    <xf numFmtId="0" fontId="19" fillId="10" borderId="1" xfId="0" applyFont="1" applyFill="1" applyBorder="1" applyAlignment="1">
      <alignment horizontal="left" vertical="center"/>
    </xf>
    <xf numFmtId="0" fontId="22" fillId="11" borderId="32" xfId="0" applyFont="1" applyFill="1" applyBorder="1" applyAlignment="1">
      <alignment horizontal="center" vertical="center"/>
    </xf>
    <xf numFmtId="0" fontId="22" fillId="11" borderId="33" xfId="0" applyFont="1" applyFill="1" applyBorder="1" applyAlignment="1">
      <alignment horizontal="center" vertical="center"/>
    </xf>
    <xf numFmtId="0" fontId="22" fillId="11" borderId="8" xfId="0" applyFont="1" applyFill="1" applyBorder="1" applyAlignment="1">
      <alignment horizontal="center" vertical="center"/>
    </xf>
    <xf numFmtId="0" fontId="12" fillId="8" borderId="14" xfId="7" applyNumberFormat="1" applyFont="1" applyFill="1" applyBorder="1" applyAlignment="1" applyProtection="1">
      <alignment horizontal="center" vertical="center" wrapText="1"/>
    </xf>
    <xf numFmtId="0" fontId="12" fillId="8" borderId="15" xfId="7" applyNumberFormat="1" applyFont="1" applyFill="1" applyBorder="1" applyAlignment="1" applyProtection="1">
      <alignment horizontal="center" vertical="center" wrapText="1"/>
    </xf>
    <xf numFmtId="0" fontId="12" fillId="8" borderId="16" xfId="7" applyNumberFormat="1" applyFont="1" applyFill="1" applyBorder="1" applyAlignment="1" applyProtection="1">
      <alignment horizontal="center" vertical="center" wrapText="1"/>
    </xf>
    <xf numFmtId="0" fontId="21" fillId="0" borderId="16" xfId="7" applyNumberFormat="1" applyFont="1" applyFill="1" applyBorder="1" applyAlignment="1" applyProtection="1">
      <alignment horizontal="left" vertical="center" wrapText="1"/>
    </xf>
    <xf numFmtId="0" fontId="21" fillId="0" borderId="17" xfId="7" applyNumberFormat="1" applyFont="1" applyFill="1" applyBorder="1" applyAlignment="1" applyProtection="1">
      <alignment horizontal="left" vertical="center" wrapText="1"/>
    </xf>
    <xf numFmtId="0" fontId="21" fillId="0" borderId="15" xfId="7" applyNumberFormat="1" applyFont="1" applyFill="1" applyBorder="1" applyAlignment="1" applyProtection="1">
      <alignment horizontal="left" vertical="center" wrapText="1"/>
    </xf>
    <xf numFmtId="0" fontId="3" fillId="0" borderId="16" xfId="7" applyNumberFormat="1" applyBorder="1" applyAlignment="1" applyProtection="1">
      <alignment vertical="center" wrapText="1"/>
    </xf>
    <xf numFmtId="0" fontId="3" fillId="0" borderId="19" xfId="7" applyNumberFormat="1" applyBorder="1" applyAlignment="1" applyProtection="1">
      <alignment vertical="center" wrapText="1"/>
    </xf>
    <xf numFmtId="0" fontId="3" fillId="0" borderId="17" xfId="7" applyNumberFormat="1" applyBorder="1" applyAlignment="1" applyProtection="1">
      <alignment vertical="center" wrapText="1"/>
    </xf>
    <xf numFmtId="0" fontId="3" fillId="0" borderId="15" xfId="7" applyNumberFormat="1" applyBorder="1" applyAlignment="1" applyProtection="1">
      <alignment vertical="center" wrapText="1"/>
    </xf>
    <xf numFmtId="0" fontId="12" fillId="8" borderId="14" xfId="7" applyNumberFormat="1" applyFont="1" applyFill="1" applyBorder="1" applyAlignment="1" applyProtection="1">
      <alignment horizontal="center" vertical="center"/>
    </xf>
    <xf numFmtId="0" fontId="12" fillId="8" borderId="15" xfId="7" applyNumberFormat="1" applyFont="1" applyFill="1" applyBorder="1" applyAlignment="1" applyProtection="1">
      <alignment horizontal="center" vertical="center"/>
    </xf>
    <xf numFmtId="0" fontId="1" fillId="0" borderId="16" xfId="7" applyNumberFormat="1" applyFont="1" applyBorder="1" applyAlignment="1" applyProtection="1">
      <alignment vertical="center" wrapText="1"/>
    </xf>
    <xf numFmtId="0" fontId="3" fillId="0" borderId="11" xfId="7" applyNumberFormat="1" applyBorder="1" applyAlignment="1" applyProtection="1">
      <alignment horizontal="left" vertical="center" wrapText="1"/>
    </xf>
    <xf numFmtId="0" fontId="3" fillId="0" borderId="12" xfId="7" applyNumberFormat="1" applyBorder="1" applyAlignment="1" applyProtection="1">
      <alignment horizontal="left" vertical="center" wrapText="1"/>
    </xf>
    <xf numFmtId="0" fontId="3" fillId="0" borderId="13" xfId="7" applyNumberFormat="1" applyBorder="1" applyAlignment="1" applyProtection="1">
      <alignment horizontal="left" vertical="center" wrapText="1"/>
    </xf>
    <xf numFmtId="0" fontId="3" fillId="0" borderId="20" xfId="7" applyNumberFormat="1" applyBorder="1" applyAlignment="1" applyProtection="1">
      <alignment horizontal="left" vertical="center" wrapText="1"/>
    </xf>
    <xf numFmtId="0" fontId="3" fillId="0" borderId="21" xfId="7" applyNumberFormat="1" applyBorder="1" applyAlignment="1" applyProtection="1">
      <alignment horizontal="left" vertical="center" wrapText="1"/>
    </xf>
    <xf numFmtId="0" fontId="17" fillId="0" borderId="16" xfId="7" applyNumberFormat="1" applyFont="1" applyBorder="1" applyAlignment="1" applyProtection="1">
      <alignment vertical="center" wrapText="1"/>
    </xf>
    <xf numFmtId="0" fontId="14" fillId="0" borderId="17" xfId="7" applyNumberFormat="1" applyFont="1" applyBorder="1" applyAlignment="1" applyProtection="1">
      <alignment vertical="center" wrapText="1"/>
    </xf>
    <xf numFmtId="0" fontId="14" fillId="0" borderId="19" xfId="7" applyNumberFormat="1" applyFont="1" applyBorder="1" applyAlignment="1" applyProtection="1">
      <alignment vertical="center" wrapText="1"/>
    </xf>
    <xf numFmtId="0" fontId="3" fillId="0" borderId="0" xfId="7" applyNumberFormat="1" applyAlignment="1" applyProtection="1">
      <alignment horizontal="center" vertical="center" wrapText="1"/>
    </xf>
    <xf numFmtId="0" fontId="9" fillId="0" borderId="16" xfId="7" applyNumberFormat="1" applyFont="1" applyBorder="1" applyAlignment="1" applyProtection="1">
      <alignment horizontal="left" vertical="center" wrapText="1"/>
    </xf>
    <xf numFmtId="0" fontId="3" fillId="0" borderId="17" xfId="7" applyNumberFormat="1" applyBorder="1" applyAlignment="1" applyProtection="1">
      <alignment horizontal="left" vertical="center" wrapText="1"/>
    </xf>
    <xf numFmtId="0" fontId="3" fillId="0" borderId="19" xfId="7" applyNumberFormat="1" applyBorder="1" applyAlignment="1" applyProtection="1">
      <alignment horizontal="left" vertical="center" wrapText="1"/>
    </xf>
    <xf numFmtId="0" fontId="3" fillId="0" borderId="16" xfId="7" applyNumberFormat="1" applyBorder="1" applyAlignment="1" applyProtection="1">
      <alignment horizontal="left" vertical="center" wrapText="1"/>
    </xf>
    <xf numFmtId="0" fontId="12" fillId="8" borderId="25" xfId="7" applyNumberFormat="1" applyFont="1" applyFill="1" applyBorder="1" applyAlignment="1" applyProtection="1">
      <alignment horizontal="center" vertical="center"/>
    </xf>
    <xf numFmtId="0" fontId="12" fillId="8" borderId="26" xfId="7" applyNumberFormat="1" applyFont="1" applyFill="1" applyBorder="1" applyAlignment="1" applyProtection="1">
      <alignment horizontal="center" vertical="center"/>
    </xf>
    <xf numFmtId="0" fontId="13" fillId="0" borderId="27" xfId="10" applyNumberFormat="1" applyBorder="1" applyAlignment="1" applyProtection="1">
      <alignment horizontal="left" vertical="top" wrapText="1"/>
    </xf>
    <xf numFmtId="0" fontId="3" fillId="0" borderId="28" xfId="7" applyNumberFormat="1" applyBorder="1" applyAlignment="1" applyProtection="1">
      <alignment horizontal="left" vertical="top" wrapText="1"/>
    </xf>
    <xf numFmtId="0" fontId="3" fillId="0" borderId="29" xfId="7" applyNumberFormat="1" applyBorder="1" applyAlignment="1" applyProtection="1">
      <alignment horizontal="left" vertical="top" wrapText="1"/>
    </xf>
    <xf numFmtId="0" fontId="3" fillId="0" borderId="16" xfId="7" applyNumberFormat="1" applyBorder="1" applyAlignment="1" applyProtection="1">
      <alignment vertical="center"/>
    </xf>
    <xf numFmtId="0" fontId="3" fillId="0" borderId="17" xfId="7" applyNumberFormat="1" applyBorder="1" applyAlignment="1" applyProtection="1">
      <alignment vertical="center"/>
    </xf>
    <xf numFmtId="0" fontId="3" fillId="0" borderId="19" xfId="7" applyNumberFormat="1" applyBorder="1" applyAlignment="1" applyProtection="1">
      <alignment vertical="center"/>
    </xf>
    <xf numFmtId="0" fontId="3" fillId="0" borderId="15" xfId="7" applyNumberFormat="1" applyBorder="1" applyAlignment="1" applyProtection="1">
      <alignment horizontal="left" vertical="center" wrapText="1"/>
    </xf>
    <xf numFmtId="0" fontId="12" fillId="8" borderId="25" xfId="7" applyNumberFormat="1" applyFont="1" applyFill="1" applyBorder="1" applyAlignment="1" applyProtection="1">
      <alignment horizontal="center" vertical="center" wrapText="1"/>
    </xf>
    <xf numFmtId="0" fontId="12" fillId="8" borderId="26" xfId="7" applyNumberFormat="1" applyFont="1" applyFill="1" applyBorder="1" applyAlignment="1" applyProtection="1">
      <alignment horizontal="center" vertical="center" wrapText="1"/>
    </xf>
    <xf numFmtId="0" fontId="1" fillId="0" borderId="16" xfId="7" applyNumberFormat="1" applyFont="1" applyBorder="1" applyAlignment="1" applyProtection="1">
      <alignment horizontal="left" vertical="center" wrapText="1"/>
    </xf>
    <xf numFmtId="0" fontId="9" fillId="0" borderId="16" xfId="7" quotePrefix="1" applyNumberFormat="1" applyFont="1" applyBorder="1" applyAlignment="1" applyProtection="1">
      <alignment horizontal="left" vertical="center" wrapText="1"/>
    </xf>
    <xf numFmtId="0" fontId="1" fillId="0" borderId="17" xfId="7" applyNumberFormat="1" applyFont="1" applyBorder="1" applyAlignment="1" applyProtection="1">
      <alignment horizontal="left" vertical="center" wrapText="1"/>
    </xf>
    <xf numFmtId="0" fontId="1" fillId="0" borderId="19" xfId="7" applyNumberFormat="1" applyFont="1" applyBorder="1" applyAlignment="1" applyProtection="1">
      <alignment horizontal="left" vertical="center" wrapText="1"/>
    </xf>
    <xf numFmtId="0" fontId="3" fillId="0" borderId="27" xfId="7" applyNumberFormat="1" applyBorder="1" applyAlignment="1" applyProtection="1">
      <alignment horizontal="left" vertical="center" wrapText="1"/>
    </xf>
    <xf numFmtId="0" fontId="3" fillId="0" borderId="28" xfId="7" applyNumberFormat="1" applyBorder="1" applyAlignment="1" applyProtection="1">
      <alignment horizontal="left" vertical="center" wrapText="1"/>
    </xf>
    <xf numFmtId="0" fontId="3" fillId="0" borderId="29" xfId="7" applyNumberFormat="1" applyBorder="1" applyAlignment="1" applyProtection="1">
      <alignment horizontal="left" vertical="center" wrapText="1"/>
    </xf>
    <xf numFmtId="0" fontId="12" fillId="8" borderId="9" xfId="7" applyNumberFormat="1" applyFont="1" applyFill="1" applyBorder="1" applyAlignment="1" applyProtection="1">
      <alignment horizontal="center" vertical="center"/>
    </xf>
    <xf numFmtId="0" fontId="12" fillId="8" borderId="10" xfId="7" applyNumberFormat="1" applyFont="1" applyFill="1" applyBorder="1" applyAlignment="1" applyProtection="1">
      <alignment horizontal="center" vertical="center"/>
    </xf>
    <xf numFmtId="0" fontId="3" fillId="0" borderId="20" xfId="7" applyNumberFormat="1" applyBorder="1" applyAlignment="1" applyProtection="1">
      <alignment horizontal="left" vertical="top" wrapText="1"/>
    </xf>
    <xf numFmtId="0" fontId="3" fillId="0" borderId="21" xfId="7" applyNumberFormat="1" applyBorder="1" applyAlignment="1" applyProtection="1">
      <alignment horizontal="left" vertical="top" wrapText="1"/>
    </xf>
    <xf numFmtId="0" fontId="3" fillId="0" borderId="22" xfId="7" applyNumberFormat="1" applyBorder="1" applyAlignment="1" applyProtection="1">
      <alignment horizontal="left" vertical="top" wrapText="1"/>
    </xf>
    <xf numFmtId="0" fontId="12" fillId="8" borderId="44" xfId="7" applyNumberFormat="1" applyFont="1" applyFill="1" applyBorder="1" applyAlignment="1" applyProtection="1">
      <alignment horizontal="center" vertical="center" wrapText="1"/>
    </xf>
    <xf numFmtId="0" fontId="12" fillId="8" borderId="45" xfId="7" applyNumberFormat="1" applyFont="1" applyFill="1" applyBorder="1" applyAlignment="1" applyProtection="1">
      <alignment horizontal="center" vertical="center" wrapText="1"/>
    </xf>
    <xf numFmtId="0" fontId="12" fillId="8" borderId="46" xfId="7" applyNumberFormat="1" applyFont="1" applyFill="1" applyBorder="1" applyAlignment="1" applyProtection="1">
      <alignment horizontal="center" vertical="center" wrapText="1"/>
    </xf>
    <xf numFmtId="0" fontId="12" fillId="8" borderId="47" xfId="7" applyNumberFormat="1" applyFont="1" applyFill="1" applyBorder="1" applyAlignment="1" applyProtection="1">
      <alignment horizontal="center" vertical="center" wrapText="1"/>
    </xf>
    <xf numFmtId="0" fontId="3" fillId="0" borderId="23" xfId="7" applyNumberFormat="1" applyBorder="1" applyAlignment="1" applyProtection="1">
      <alignment horizontal="left" vertical="top" wrapText="1"/>
    </xf>
    <xf numFmtId="0" fontId="3" fillId="0" borderId="18" xfId="7" applyNumberFormat="1" applyBorder="1" applyAlignment="1" applyProtection="1">
      <alignment horizontal="left" vertical="top" wrapText="1"/>
    </xf>
    <xf numFmtId="0" fontId="3" fillId="0" borderId="24" xfId="7" applyNumberFormat="1" applyBorder="1" applyAlignment="1" applyProtection="1">
      <alignment horizontal="left" vertical="top" wrapText="1"/>
    </xf>
  </cellXfs>
  <cellStyles count="12">
    <cellStyle name="40% - アクセント 1 2" xfId="1" xr:uid="{00000000-0005-0000-0000-000000000000}"/>
    <cellStyle name="40% - アクセント 3 2" xfId="2" xr:uid="{00000000-0005-0000-0000-000001000000}"/>
    <cellStyle name="Excel Built-in Normal" xfId="11" xr:uid="{00000000-0005-0000-0000-000002000000}"/>
    <cellStyle name="どちらでもない 2" xfId="3" xr:uid="{00000000-0005-0000-0000-000003000000}"/>
    <cellStyle name="ハイパーリンク" xfId="10" builtinId="8"/>
    <cellStyle name="標準" xfId="0" builtinId="0"/>
    <cellStyle name="標準 2" xfId="4" xr:uid="{00000000-0005-0000-0000-000006000000}"/>
    <cellStyle name="標準 2 2" xfId="8" xr:uid="{00000000-0005-0000-0000-000007000000}"/>
    <cellStyle name="標準 3" xfId="5" xr:uid="{00000000-0005-0000-0000-000008000000}"/>
    <cellStyle name="標準 3 2" xfId="9" xr:uid="{00000000-0005-0000-0000-000009000000}"/>
    <cellStyle name="標準 4" xfId="6" xr:uid="{00000000-0005-0000-0000-00000A000000}"/>
    <cellStyle name="標準 4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679450</xdr:colOff>
      <xdr:row>0</xdr:row>
      <xdr:rowOff>47625</xdr:rowOff>
    </xdr:from>
    <xdr:to>
      <xdr:col>10</xdr:col>
      <xdr:colOff>673100</xdr:colOff>
      <xdr:row>4</xdr:row>
      <xdr:rowOff>209549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807325" y="47625"/>
          <a:ext cx="755650" cy="1050924"/>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t>menu</a:t>
          </a:r>
        </a:p>
        <a:p>
          <a:pPr algn="ctr"/>
          <a:r>
            <a:rPr kumimoji="1" lang="en-US" altLang="ja-JP" sz="800"/>
            <a:t>---------</a:t>
          </a:r>
        </a:p>
        <a:p>
          <a:pPr algn="ctr"/>
          <a:r>
            <a:rPr kumimoji="1" lang="en-US" altLang="ja-JP" sz="800"/>
            <a:t>---------</a:t>
          </a:r>
        </a:p>
        <a:p>
          <a:pPr algn="ctr"/>
          <a:r>
            <a:rPr kumimoji="1" lang="en-US" altLang="ja-JP" sz="800"/>
            <a:t>---------</a:t>
          </a:r>
          <a:endParaRPr kumimoji="1" lang="ja-JP" altLang="en-US" sz="800"/>
        </a:p>
      </xdr:txBody>
    </xdr:sp>
    <xdr:clientData/>
  </xdr:twoCellAnchor>
  <xdr:twoCellAnchor>
    <xdr:from>
      <xdr:col>7</xdr:col>
      <xdr:colOff>9525</xdr:colOff>
      <xdr:row>1</xdr:row>
      <xdr:rowOff>98425</xdr:rowOff>
    </xdr:from>
    <xdr:to>
      <xdr:col>7</xdr:col>
      <xdr:colOff>333374</xdr:colOff>
      <xdr:row>2</xdr:row>
      <xdr:rowOff>165100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610225" y="403225"/>
          <a:ext cx="323849" cy="2381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FB</a:t>
          </a:r>
          <a:endParaRPr kumimoji="1" lang="ja-JP" altLang="en-US" sz="1050">
            <a:solidFill>
              <a:sysClr val="windowText" lastClr="000000"/>
            </a:solidFill>
          </a:endParaRPr>
        </a:p>
      </xdr:txBody>
    </xdr:sp>
    <xdr:clientData/>
  </xdr:twoCellAnchor>
  <xdr:twoCellAnchor>
    <xdr:from>
      <xdr:col>7</xdr:col>
      <xdr:colOff>361950</xdr:colOff>
      <xdr:row>1</xdr:row>
      <xdr:rowOff>98425</xdr:rowOff>
    </xdr:from>
    <xdr:to>
      <xdr:col>8</xdr:col>
      <xdr:colOff>152399</xdr:colOff>
      <xdr:row>2</xdr:row>
      <xdr:rowOff>165100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5962650" y="403225"/>
          <a:ext cx="552449" cy="2381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twit</a:t>
          </a:r>
          <a:endParaRPr kumimoji="1" lang="ja-JP" altLang="en-US" sz="1050">
            <a:solidFill>
              <a:sysClr val="windowText" lastClr="000000"/>
            </a:solidFill>
          </a:endParaRPr>
        </a:p>
      </xdr:txBody>
    </xdr:sp>
    <xdr:clientData/>
  </xdr:twoCellAnchor>
  <xdr:twoCellAnchor>
    <xdr:from>
      <xdr:col>8</xdr:col>
      <xdr:colOff>180975</xdr:colOff>
      <xdr:row>1</xdr:row>
      <xdr:rowOff>98425</xdr:rowOff>
    </xdr:from>
    <xdr:to>
      <xdr:col>8</xdr:col>
      <xdr:colOff>504824</xdr:colOff>
      <xdr:row>2</xdr:row>
      <xdr:rowOff>165100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543675" y="403225"/>
          <a:ext cx="323849" cy="2381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LIN</a:t>
          </a:r>
          <a:endParaRPr kumimoji="1" lang="ja-JP" altLang="en-US" sz="1050">
            <a:solidFill>
              <a:sysClr val="windowText" lastClr="000000"/>
            </a:solidFill>
          </a:endParaRPr>
        </a:p>
      </xdr:txBody>
    </xdr:sp>
    <xdr:clientData/>
  </xdr:twoCellAnchor>
  <xdr:twoCellAnchor>
    <xdr:from>
      <xdr:col>8</xdr:col>
      <xdr:colOff>587374</xdr:colOff>
      <xdr:row>1</xdr:row>
      <xdr:rowOff>114300</xdr:rowOff>
    </xdr:from>
    <xdr:to>
      <xdr:col>9</xdr:col>
      <xdr:colOff>111124</xdr:colOff>
      <xdr:row>2</xdr:row>
      <xdr:rowOff>142875</xdr:rowOff>
    </xdr:to>
    <xdr:sp macro="" textlink="">
      <xdr:nvSpPr>
        <xdr:cNvPr id="8" name="円/楕円 9">
          <a:extLst>
            <a:ext uri="{FF2B5EF4-FFF2-40B4-BE49-F238E27FC236}">
              <a16:creationId xmlns:a16="http://schemas.microsoft.com/office/drawing/2014/main" id="{00000000-0008-0000-0100-000008000000}"/>
            </a:ext>
          </a:extLst>
        </xdr:cNvPr>
        <xdr:cNvSpPr/>
      </xdr:nvSpPr>
      <xdr:spPr>
        <a:xfrm>
          <a:off x="6950074" y="419100"/>
          <a:ext cx="285750" cy="200025"/>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549274</xdr:colOff>
      <xdr:row>1</xdr:row>
      <xdr:rowOff>66675</xdr:rowOff>
    </xdr:from>
    <xdr:to>
      <xdr:col>9</xdr:col>
      <xdr:colOff>273049</xdr:colOff>
      <xdr:row>3</xdr:row>
      <xdr:rowOff>28575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911974" y="37147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a:t>
          </a:r>
          <a:endParaRPr kumimoji="1" lang="ja-JP" altLang="en-US" sz="1100" b="1">
            <a:solidFill>
              <a:schemeClr val="bg1"/>
            </a:solidFill>
          </a:endParaRPr>
        </a:p>
      </xdr:txBody>
    </xdr:sp>
    <xdr:clientData/>
  </xdr:twoCellAnchor>
  <xdr:twoCellAnchor>
    <xdr:from>
      <xdr:col>9</xdr:col>
      <xdr:colOff>158749</xdr:colOff>
      <xdr:row>0</xdr:row>
      <xdr:rowOff>276225</xdr:rowOff>
    </xdr:from>
    <xdr:to>
      <xdr:col>9</xdr:col>
      <xdr:colOff>501649</xdr:colOff>
      <xdr:row>2</xdr:row>
      <xdr:rowOff>133350</xdr:rowOff>
    </xdr:to>
    <xdr:sp macro="" textlink="">
      <xdr:nvSpPr>
        <xdr:cNvPr id="10" name="円/楕円 11">
          <a:extLst>
            <a:ext uri="{FF2B5EF4-FFF2-40B4-BE49-F238E27FC236}">
              <a16:creationId xmlns:a16="http://schemas.microsoft.com/office/drawing/2014/main" id="{00000000-0008-0000-0100-00000A000000}"/>
            </a:ext>
          </a:extLst>
        </xdr:cNvPr>
        <xdr:cNvSpPr/>
      </xdr:nvSpPr>
      <xdr:spPr>
        <a:xfrm>
          <a:off x="7283449" y="276225"/>
          <a:ext cx="342900" cy="333375"/>
        </a:xfrm>
        <a:prstGeom prst="ellipse">
          <a:avLst/>
        </a:prstGeom>
        <a:noFill/>
        <a:ln w="12700">
          <a:solidFill>
            <a:schemeClr val="l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168274</xdr:colOff>
      <xdr:row>0</xdr:row>
      <xdr:rowOff>257175</xdr:rowOff>
    </xdr:from>
    <xdr:to>
      <xdr:col>9</xdr:col>
      <xdr:colOff>577849</xdr:colOff>
      <xdr:row>2</xdr:row>
      <xdr:rowOff>85725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7292974" y="257175"/>
          <a:ext cx="4095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ysClr val="windowText" lastClr="000000"/>
              </a:solidFill>
            </a:rPr>
            <a:t>A</a:t>
          </a:r>
          <a:endParaRPr kumimoji="1" lang="ja-JP" altLang="en-US" sz="1800" b="1">
            <a:solidFill>
              <a:sysClr val="windowText" lastClr="000000"/>
            </a:solidFill>
          </a:endParaRPr>
        </a:p>
      </xdr:txBody>
    </xdr:sp>
    <xdr:clientData/>
  </xdr:twoCellAnchor>
  <xdr:twoCellAnchor>
    <xdr:from>
      <xdr:col>7</xdr:col>
      <xdr:colOff>549089</xdr:colOff>
      <xdr:row>6</xdr:row>
      <xdr:rowOff>33618</xdr:rowOff>
    </xdr:from>
    <xdr:to>
      <xdr:col>10</xdr:col>
      <xdr:colOff>618938</xdr:colOff>
      <xdr:row>9</xdr:row>
      <xdr:rowOff>67235</xdr:rowOff>
    </xdr:to>
    <xdr:sp macro="" textlink="">
      <xdr:nvSpPr>
        <xdr:cNvPr id="13" name="角丸四角形 20">
          <a:extLst>
            <a:ext uri="{FF2B5EF4-FFF2-40B4-BE49-F238E27FC236}">
              <a16:creationId xmlns:a16="http://schemas.microsoft.com/office/drawing/2014/main" id="{00000000-0008-0000-0100-00000D000000}"/>
            </a:ext>
          </a:extLst>
        </xdr:cNvPr>
        <xdr:cNvSpPr/>
      </xdr:nvSpPr>
      <xdr:spPr>
        <a:xfrm>
          <a:off x="6152030" y="1355912"/>
          <a:ext cx="2355849" cy="537882"/>
        </a:xfrm>
        <a:prstGeom prst="roundRect">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lnSpc>
              <a:spcPts val="1200"/>
            </a:lnSpc>
          </a:pPr>
          <a:r>
            <a:rPr kumimoji="1" lang="ja-JP" altLang="en-US" sz="1400">
              <a:latin typeface="メイリオ" panose="020B0604030504040204" pitchFamily="50" charset="-128"/>
              <a:ea typeface="メイリオ" panose="020B0604030504040204" pitchFamily="50" charset="-128"/>
            </a:rPr>
            <a:t>申込・資料請求は</a:t>
          </a:r>
          <a:br>
            <a:rPr kumimoji="1" lang="en-US" altLang="ja-JP" sz="1400">
              <a:latin typeface="メイリオ" panose="020B0604030504040204" pitchFamily="50" charset="-128"/>
              <a:ea typeface="メイリオ" panose="020B0604030504040204" pitchFamily="50" charset="-128"/>
            </a:rPr>
          </a:br>
          <a:r>
            <a:rPr kumimoji="1" lang="ja-JP" altLang="en-US" sz="1400">
              <a:latin typeface="メイリオ" panose="020B0604030504040204" pitchFamily="50" charset="-128"/>
              <a:ea typeface="メイリオ" panose="020B0604030504040204" pitchFamily="50" charset="-128"/>
            </a:rPr>
            <a:t>こちらから</a:t>
          </a:r>
          <a:endParaRPr kumimoji="1" lang="en-US" altLang="ja-JP" sz="1400">
            <a:latin typeface="メイリオ" panose="020B0604030504040204" pitchFamily="50" charset="-128"/>
            <a:ea typeface="メイリオ" panose="020B0604030504040204" pitchFamily="50" charset="-128"/>
          </a:endParaRPr>
        </a:p>
      </xdr:txBody>
    </xdr:sp>
    <xdr:clientData/>
  </xdr:twoCellAnchor>
  <xdr:oneCellAnchor>
    <xdr:from>
      <xdr:col>4</xdr:col>
      <xdr:colOff>349250</xdr:colOff>
      <xdr:row>33</xdr:row>
      <xdr:rowOff>0</xdr:rowOff>
    </xdr:from>
    <xdr:ext cx="389850" cy="359073"/>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663950" y="14554200"/>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chemeClr val="bg1"/>
              </a:solidFill>
            </a:rPr>
            <a:t>＋</a:t>
          </a:r>
        </a:p>
      </xdr:txBody>
    </xdr:sp>
    <xdr:clientData/>
  </xdr:oneCellAnchor>
  <xdr:twoCellAnchor editAs="oneCell">
    <xdr:from>
      <xdr:col>0</xdr:col>
      <xdr:colOff>0</xdr:colOff>
      <xdr:row>0</xdr:row>
      <xdr:rowOff>0</xdr:rowOff>
    </xdr:from>
    <xdr:to>
      <xdr:col>2</xdr:col>
      <xdr:colOff>627529</xdr:colOff>
      <xdr:row>3</xdr:row>
      <xdr:rowOff>142858</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51529" cy="781593"/>
        </a:xfrm>
        <a:prstGeom prst="rect">
          <a:avLst/>
        </a:prstGeom>
      </xdr:spPr>
    </xdr:pic>
    <xdr:clientData/>
  </xdr:twoCellAnchor>
  <xdr:twoCellAnchor>
    <xdr:from>
      <xdr:col>7</xdr:col>
      <xdr:colOff>564964</xdr:colOff>
      <xdr:row>40</xdr:row>
      <xdr:rowOff>80308</xdr:rowOff>
    </xdr:from>
    <xdr:to>
      <xdr:col>10</xdr:col>
      <xdr:colOff>634813</xdr:colOff>
      <xdr:row>43</xdr:row>
      <xdr:rowOff>102719</xdr:rowOff>
    </xdr:to>
    <xdr:sp macro="" textlink="">
      <xdr:nvSpPr>
        <xdr:cNvPr id="19" name="角丸四角形 20">
          <a:extLst>
            <a:ext uri="{FF2B5EF4-FFF2-40B4-BE49-F238E27FC236}">
              <a16:creationId xmlns:a16="http://schemas.microsoft.com/office/drawing/2014/main" id="{00000000-0008-0000-0100-000013000000}"/>
            </a:ext>
          </a:extLst>
        </xdr:cNvPr>
        <xdr:cNvSpPr/>
      </xdr:nvSpPr>
      <xdr:spPr>
        <a:xfrm>
          <a:off x="6168839" y="17272933"/>
          <a:ext cx="2355849" cy="546286"/>
        </a:xfrm>
        <a:prstGeom prst="roundRect">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lnSpc>
              <a:spcPts val="1200"/>
            </a:lnSpc>
          </a:pPr>
          <a:r>
            <a:rPr kumimoji="1" lang="ja-JP" altLang="en-US" sz="1400">
              <a:latin typeface="メイリオ" panose="020B0604030504040204" pitchFamily="50" charset="-128"/>
              <a:ea typeface="メイリオ" panose="020B0604030504040204" pitchFamily="50" charset="-128"/>
            </a:rPr>
            <a:t>申込・資料請求は</a:t>
          </a:r>
          <a:br>
            <a:rPr kumimoji="1" lang="en-US" altLang="ja-JP" sz="1400">
              <a:latin typeface="メイリオ" panose="020B0604030504040204" pitchFamily="50" charset="-128"/>
              <a:ea typeface="メイリオ" panose="020B0604030504040204" pitchFamily="50" charset="-128"/>
            </a:rPr>
          </a:br>
          <a:r>
            <a:rPr kumimoji="1" lang="ja-JP" altLang="en-US" sz="1400">
              <a:latin typeface="メイリオ" panose="020B0604030504040204" pitchFamily="50" charset="-128"/>
              <a:ea typeface="メイリオ" panose="020B0604030504040204" pitchFamily="50" charset="-128"/>
            </a:rPr>
            <a:t>こちらから</a:t>
          </a:r>
          <a:endParaRPr kumimoji="1" lang="en-US" altLang="ja-JP" sz="1400">
            <a:latin typeface="メイリオ" panose="020B0604030504040204" pitchFamily="50" charset="-128"/>
            <a:ea typeface="メイリオ" panose="020B0604030504040204" pitchFamily="50" charset="-128"/>
          </a:endParaRPr>
        </a:p>
      </xdr:txBody>
    </xdr:sp>
    <xdr:clientData/>
  </xdr:twoCellAnchor>
  <xdr:twoCellAnchor>
    <xdr:from>
      <xdr:col>0</xdr:col>
      <xdr:colOff>11206</xdr:colOff>
      <xdr:row>6</xdr:row>
      <xdr:rowOff>100853</xdr:rowOff>
    </xdr:from>
    <xdr:to>
      <xdr:col>2</xdr:col>
      <xdr:colOff>280147</xdr:colOff>
      <xdr:row>9</xdr:row>
      <xdr:rowOff>67234</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1206" y="1423147"/>
          <a:ext cx="1792941" cy="470646"/>
        </a:xfrm>
        <a:prstGeom prst="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検索結果一覧に戻る</a:t>
          </a:r>
        </a:p>
      </xdr:txBody>
    </xdr:sp>
    <xdr:clientData/>
  </xdr:twoCellAnchor>
  <xdr:oneCellAnchor>
    <xdr:from>
      <xdr:col>4</xdr:col>
      <xdr:colOff>349250</xdr:colOff>
      <xdr:row>34</xdr:row>
      <xdr:rowOff>0</xdr:rowOff>
    </xdr:from>
    <xdr:ext cx="389850" cy="35907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666191" y="13301382"/>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chemeClr val="bg1"/>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1"/>
  <sheetViews>
    <sheetView view="pageBreakPreview" topLeftCell="A2" zoomScaleNormal="100" zoomScaleSheetLayoutView="100" workbookViewId="0">
      <selection sqref="A1:B1"/>
    </sheetView>
  </sheetViews>
  <sheetFormatPr defaultRowHeight="18.75" x14ac:dyDescent="0.45"/>
  <cols>
    <col min="1" max="1" width="26.109375" bestFit="1" customWidth="1"/>
    <col min="2" max="2" width="91.33203125" customWidth="1"/>
  </cols>
  <sheetData>
    <row r="1" spans="1:2" x14ac:dyDescent="0.45">
      <c r="A1" s="145" t="s">
        <v>287</v>
      </c>
      <c r="B1" s="145"/>
    </row>
    <row r="2" spans="1:2" ht="37.5" x14ac:dyDescent="0.45">
      <c r="A2" s="146" t="s">
        <v>220</v>
      </c>
      <c r="B2" s="127" t="s">
        <v>283</v>
      </c>
    </row>
    <row r="3" spans="1:2" ht="56.25" x14ac:dyDescent="0.45">
      <c r="A3" s="146"/>
      <c r="B3" s="128" t="s">
        <v>284</v>
      </c>
    </row>
    <row r="4" spans="1:2" x14ac:dyDescent="0.45">
      <c r="A4" s="147" t="s">
        <v>281</v>
      </c>
      <c r="B4" s="126" t="s">
        <v>221</v>
      </c>
    </row>
    <row r="5" spans="1:2" x14ac:dyDescent="0.45">
      <c r="A5" s="148"/>
      <c r="B5" s="126" t="s">
        <v>222</v>
      </c>
    </row>
    <row r="6" spans="1:2" x14ac:dyDescent="0.45">
      <c r="A6" s="149"/>
      <c r="B6" s="126" t="s">
        <v>227</v>
      </c>
    </row>
    <row r="7" spans="1:2" x14ac:dyDescent="0.45">
      <c r="A7" s="147" t="s">
        <v>282</v>
      </c>
      <c r="B7" s="126" t="s">
        <v>223</v>
      </c>
    </row>
    <row r="8" spans="1:2" ht="56.25" x14ac:dyDescent="0.45">
      <c r="A8" s="148"/>
      <c r="B8" s="126" t="s">
        <v>224</v>
      </c>
    </row>
    <row r="9" spans="1:2" x14ac:dyDescent="0.45">
      <c r="A9" s="149"/>
      <c r="B9" s="126" t="s">
        <v>228</v>
      </c>
    </row>
    <row r="10" spans="1:2" x14ac:dyDescent="0.45">
      <c r="A10" s="33" t="s">
        <v>225</v>
      </c>
      <c r="B10" s="34" t="s">
        <v>226</v>
      </c>
    </row>
    <row r="11" spans="1:2" x14ac:dyDescent="0.45">
      <c r="A11" s="35"/>
    </row>
  </sheetData>
  <mergeCells count="4">
    <mergeCell ref="A1:B1"/>
    <mergeCell ref="A2:A3"/>
    <mergeCell ref="A4:A6"/>
    <mergeCell ref="A7:A9"/>
  </mergeCells>
  <phoneticPr fontId="5"/>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Q41"/>
  <sheetViews>
    <sheetView showGridLines="0" view="pageBreakPreview" topLeftCell="A31" zoomScale="85" zoomScaleNormal="85" zoomScaleSheetLayoutView="85" zoomScalePageLayoutView="85" workbookViewId="0">
      <selection activeCell="C34" sqref="C34:K34"/>
    </sheetView>
  </sheetViews>
  <sheetFormatPr defaultRowHeight="13.5" x14ac:dyDescent="0.45"/>
  <cols>
    <col min="1" max="2" width="8.88671875" style="51"/>
    <col min="3" max="3" width="12" style="51" customWidth="1"/>
    <col min="4" max="16384" width="8.88671875" style="51"/>
  </cols>
  <sheetData>
    <row r="1" spans="1:17" ht="24.6" customHeight="1" thickBot="1" x14ac:dyDescent="0.5">
      <c r="L1" s="52" t="s">
        <v>135</v>
      </c>
      <c r="M1" s="50">
        <v>2</v>
      </c>
      <c r="N1" s="51" t="s">
        <v>136</v>
      </c>
    </row>
    <row r="4" spans="1:17" ht="18.75" customHeight="1" x14ac:dyDescent="0.45"/>
    <row r="5" spans="1:17" ht="21.75" customHeight="1" x14ac:dyDescent="0.45">
      <c r="A5" s="51" t="s">
        <v>107</v>
      </c>
    </row>
    <row r="10" spans="1:17" ht="14.25" thickBot="1" x14ac:dyDescent="0.5"/>
    <row r="11" spans="1:17" ht="35.1" customHeight="1" thickTop="1" x14ac:dyDescent="0.45">
      <c r="A11" s="160" t="s">
        <v>278</v>
      </c>
      <c r="B11" s="161"/>
      <c r="C11" s="163" t="str">
        <f>IF(INDEX(【入力用①】講座基本情報!$B$1:$AP$100,$M$1,3)=0,"",INDEX(【入力用①】講座基本情報!$B$1:$AP$100,$M$1,3))</f>
        <v>霞が関専門学校</v>
      </c>
      <c r="D11" s="164"/>
      <c r="E11" s="164"/>
      <c r="F11" s="164"/>
      <c r="G11" s="164"/>
      <c r="H11" s="164"/>
      <c r="I11" s="164"/>
      <c r="J11" s="164"/>
      <c r="K11" s="165"/>
    </row>
    <row r="12" spans="1:17" ht="35.1" customHeight="1" x14ac:dyDescent="0.45">
      <c r="A12" s="160" t="s">
        <v>108</v>
      </c>
      <c r="B12" s="161"/>
      <c r="C12" s="153" t="str">
        <f>IF(INDEX(【入力用①】講座基本情報!$B$1:$AP$100,$M$1,6)=0,"",INDEX(【入力用①】講座基本情報!$B$1:$AP$100,$M$1,6))</f>
        <v>○○専攻○○コース</v>
      </c>
      <c r="D12" s="154"/>
      <c r="E12" s="154"/>
      <c r="F12" s="154"/>
      <c r="G12" s="155"/>
      <c r="H12" s="152" t="s">
        <v>109</v>
      </c>
      <c r="I12" s="161"/>
      <c r="J12" s="156" t="str">
        <f>IF(INDEX(【入力用①】講座基本情報!$B$1:$AP$100,$M$1,7)=0,"",INDEX(【入力用①】講座基本情報!$B$1:$AP$100,$M$1,7))</f>
        <v>正規課程</v>
      </c>
      <c r="K12" s="157"/>
      <c r="M12" s="53"/>
    </row>
    <row r="13" spans="1:17" ht="41.25" customHeight="1" x14ac:dyDescent="0.45">
      <c r="A13" s="160" t="s">
        <v>110</v>
      </c>
      <c r="B13" s="161"/>
      <c r="C13" s="166" t="str">
        <f>IF(INDEX(【入力用①】講座基本情報!$B$1:$AP$100,$M$1,5)=0,"",INDEX(【入力用①】講座基本情報!$B$1:$AP$100,$M$1,5))</f>
        <v>東京都千代田区霞が関３－２－２</v>
      </c>
      <c r="D13" s="167"/>
      <c r="E13" s="167"/>
      <c r="F13" s="167"/>
      <c r="G13" s="167"/>
      <c r="H13" s="167"/>
      <c r="I13" s="167"/>
      <c r="J13" s="54"/>
      <c r="K13" s="55"/>
      <c r="M13" s="53"/>
    </row>
    <row r="14" spans="1:17" ht="51" customHeight="1" x14ac:dyDescent="0.45">
      <c r="A14" s="160"/>
      <c r="B14" s="161"/>
      <c r="C14" s="56" t="str">
        <f>IF(C13="","","→地図で見る")</f>
        <v>→地図で見る</v>
      </c>
      <c r="D14" s="57"/>
      <c r="E14" s="57"/>
      <c r="F14" s="57"/>
      <c r="G14" s="57"/>
      <c r="H14" s="58"/>
      <c r="I14" s="58"/>
      <c r="J14" s="57"/>
      <c r="K14" s="59"/>
      <c r="M14" s="53"/>
      <c r="Q14" s="60"/>
    </row>
    <row r="15" spans="1:17" ht="34.5" customHeight="1" x14ac:dyDescent="0.45">
      <c r="A15" s="160" t="s">
        <v>195</v>
      </c>
      <c r="B15" s="161"/>
      <c r="C15" s="168" t="s">
        <v>213</v>
      </c>
      <c r="D15" s="169"/>
      <c r="E15" s="169"/>
      <c r="F15" s="169"/>
      <c r="G15" s="169"/>
      <c r="H15" s="169"/>
      <c r="I15" s="169"/>
      <c r="J15" s="169"/>
      <c r="K15" s="170"/>
      <c r="M15" s="53"/>
    </row>
    <row r="16" spans="1:17" ht="35.1" customHeight="1" x14ac:dyDescent="0.45">
      <c r="A16" s="160" t="s">
        <v>111</v>
      </c>
      <c r="B16" s="161"/>
      <c r="C16" s="156" t="str">
        <f>IF(INDEX(【入力用①】講座基本情報!$B$1:$AP$100,$M$1,10)=0,"",INDEX(【入力用①】講座基本情報!$B$1:$AP$100,$M$1,10))</f>
        <v>2020/4/1～2022/3/31</v>
      </c>
      <c r="D16" s="158"/>
      <c r="E16" s="159"/>
      <c r="F16" s="152" t="s">
        <v>128</v>
      </c>
      <c r="G16" s="161"/>
      <c r="H16" s="162" t="str">
        <f>IF(INDEX(【入力用①】講座基本情報!$B$1:$AP$100,$M$1,9)=0,"",INDEX(【入力用①】講座基本情報!$B$1:$AP$100,$M$1,9))</f>
        <v>２年間</v>
      </c>
      <c r="I16" s="158"/>
      <c r="J16" s="158"/>
      <c r="K16" s="157"/>
    </row>
    <row r="17" spans="1:13" ht="34.5" customHeight="1" x14ac:dyDescent="0.45">
      <c r="A17" s="150" t="s">
        <v>112</v>
      </c>
      <c r="B17" s="151"/>
      <c r="C17" s="181" t="str">
        <f>IF(INDEX(【入力用①】講座基本情報!$B$1:$AP$100,$M$1,25)=0,"",INDEX(【入力用①】講座基本情報!$B$1:$AP$100,$M$1,25))</f>
        <v>入学金282,000円、初年度学費535,800円</v>
      </c>
      <c r="D17" s="182"/>
      <c r="E17" s="182"/>
      <c r="F17" s="182"/>
      <c r="G17" s="182"/>
      <c r="H17" s="182"/>
      <c r="I17" s="182"/>
      <c r="J17" s="182"/>
      <c r="K17" s="183"/>
      <c r="M17" s="53"/>
    </row>
    <row r="18" spans="1:13" ht="34.5" customHeight="1" x14ac:dyDescent="0.45">
      <c r="A18" s="150" t="s">
        <v>113</v>
      </c>
      <c r="B18" s="151"/>
      <c r="C18" s="61" t="str">
        <f>IF(INDEX(【入力用①】講座基本情報!$B$1:$AP$100,$M$1,26)=1,"有り","無し")</f>
        <v>有り</v>
      </c>
      <c r="D18" s="62"/>
      <c r="E18" s="62"/>
      <c r="F18" s="152" t="s">
        <v>129</v>
      </c>
      <c r="G18" s="151"/>
      <c r="H18" s="63" t="str">
        <f>IF(INDEX(【入力用①】講座基本情報!$B$1:$AP$100,$M$1,27)=1,"有り","無し")</f>
        <v>有り</v>
      </c>
      <c r="I18" s="63"/>
      <c r="J18" s="62"/>
      <c r="K18" s="64"/>
      <c r="M18" s="53"/>
    </row>
    <row r="19" spans="1:13" ht="34.5" customHeight="1" x14ac:dyDescent="0.45">
      <c r="A19" s="150" t="s">
        <v>130</v>
      </c>
      <c r="B19" s="151"/>
      <c r="C19" s="175" t="str">
        <f>IF(INDEX(【入力用①】講座基本情報!$B$1:$AP$100,$M$1,32)=0,"",INDEX(【入力用①】講座基本情報!$B$1:$AP$100,$M$1,32))</f>
        <v>ビジネス系（MBA・経済・経営・法・政治 他）</v>
      </c>
      <c r="D19" s="173"/>
      <c r="E19" s="184"/>
      <c r="F19" s="152" t="s">
        <v>114</v>
      </c>
      <c r="G19" s="151"/>
      <c r="H19" s="175" t="str">
        <f>IF(INDEX(【入力用①】講座基本情報!$B$1:$AP$100,$M$1,33)=0,"",INDEX(【入力用①】講座基本情報!$B$1:$AP$100,$M$1,33))</f>
        <v>通学</v>
      </c>
      <c r="I19" s="173"/>
      <c r="J19" s="173"/>
      <c r="K19" s="174"/>
      <c r="M19" s="53"/>
    </row>
    <row r="20" spans="1:13" ht="34.5" customHeight="1" thickBot="1" x14ac:dyDescent="0.5">
      <c r="A20" s="185" t="s">
        <v>131</v>
      </c>
      <c r="B20" s="186"/>
      <c r="C20" s="191" t="str">
        <f>IF(INDEX(【入力用①】講座基本情報!$B$1:$AP$100,$M$1,11)=0,"",INDEX(【入力用①】講座基本情報!$B$1:$AP$100,$M$1,11))</f>
        <v>2019/8/1～2019/8/31</v>
      </c>
      <c r="D20" s="192"/>
      <c r="E20" s="192"/>
      <c r="F20" s="192"/>
      <c r="G20" s="192"/>
      <c r="H20" s="192"/>
      <c r="I20" s="192"/>
      <c r="J20" s="192"/>
      <c r="K20" s="193"/>
      <c r="M20" s="53"/>
    </row>
    <row r="21" spans="1:13" ht="34.5" customHeight="1" thickTop="1" x14ac:dyDescent="0.45">
      <c r="A21" s="194" t="s">
        <v>115</v>
      </c>
      <c r="B21" s="195"/>
      <c r="C21" s="163" t="str">
        <f>IF(INDEX(【入力用①】講座基本情報!$B$1:$AP$100,$M$1,8)=0,"",INDEX(【入力用①】講座基本情報!$B$1:$AP$100,$M$1,8))</f>
        <v>○○コース５０名</v>
      </c>
      <c r="D21" s="164"/>
      <c r="E21" s="164"/>
      <c r="F21" s="164"/>
      <c r="G21" s="164"/>
      <c r="H21" s="164"/>
      <c r="I21" s="164"/>
      <c r="J21" s="164"/>
      <c r="K21" s="165"/>
    </row>
    <row r="22" spans="1:13" ht="48" customHeight="1" x14ac:dyDescent="0.45">
      <c r="A22" s="199" t="s">
        <v>132</v>
      </c>
      <c r="B22" s="200"/>
      <c r="C22" s="196" t="str">
        <f>IF(INDEX(【入力用①】講座基本情報!$B$1:$AP$100,$M$1,12)=0,"",INDEX(【入力用①】講座基本情報!$B$1:$AP$100,$M$1,12))</f>
        <v>○○における、○○や○○の養成を目指したプログラムである。本プログラムでは、○○や○○等を学修し、○○や○○等を実施することにより、○○や○○の能力を得ることを目指す。○○や○○として活躍するために必要な能力を修得する。</v>
      </c>
      <c r="D22" s="197"/>
      <c r="E22" s="197"/>
      <c r="F22" s="197"/>
      <c r="G22" s="197"/>
      <c r="H22" s="197"/>
      <c r="I22" s="197"/>
      <c r="J22" s="197"/>
      <c r="K22" s="198"/>
    </row>
    <row r="23" spans="1:13" ht="70.5" customHeight="1" x14ac:dyDescent="0.45">
      <c r="A23" s="201"/>
      <c r="B23" s="202"/>
      <c r="C23" s="203" t="str">
        <f>IF(INDEX(【入力用①】講座基本情報!$B$1:$AP$100,$M$1,17)=0,"",INDEX(【入力用①】講座基本情報!$B$1:$AP$100,$M$1,17))</f>
        <v>○○学＜科目＞や△△論＜科目＞等により基礎的な～～に関する知識を修得するとともに、△△実習Ⅰ（Ｘ時間）＜科目＞において～～の実験、□□学＜科目＞において～～の実地調査やグループ討議を行うこと等により、～～に関する知識・技術を修得させる。その過程において、特に～実践的な授業方法等（例えば、実験や実地調査、グループ討議等）を行うことにより、～～能力を修得させる。</v>
      </c>
      <c r="D23" s="204"/>
      <c r="E23" s="204"/>
      <c r="F23" s="204"/>
      <c r="G23" s="204"/>
      <c r="H23" s="204"/>
      <c r="I23" s="204"/>
      <c r="J23" s="204"/>
      <c r="K23" s="205"/>
    </row>
    <row r="24" spans="1:13" ht="59.25" customHeight="1" x14ac:dyDescent="0.45">
      <c r="A24" s="160" t="s">
        <v>116</v>
      </c>
      <c r="B24" s="161"/>
      <c r="C24" s="187" t="str">
        <f>IF(INDEX(【入力用①】講座基本情報!$B$1:$AP$100,$M$1,13)=0,"",INDEX(【入力用①】講座基本情報!$B$1:$AP$100,$M$1,13))</f>
        <v>・学校教育法第１２５条に規定する専修学校専門課程大学に入学することができる者
・○○の経験を有する者
・○○に従事する者</v>
      </c>
      <c r="D24" s="173"/>
      <c r="E24" s="173"/>
      <c r="F24" s="173"/>
      <c r="G24" s="173"/>
      <c r="H24" s="173"/>
      <c r="I24" s="173"/>
      <c r="J24" s="173"/>
      <c r="K24" s="174"/>
    </row>
    <row r="25" spans="1:13" ht="34.5" customHeight="1" x14ac:dyDescent="0.45">
      <c r="A25" s="150" t="s">
        <v>117</v>
      </c>
      <c r="B25" s="161"/>
      <c r="C25" s="175" t="str">
        <f>IF(INDEX(【入力用①】講座基本情報!$B$1:$AP$100,$M$1,14)=0,"",INDEX(【入力用①】講座基本情報!$B$1:$AP$100,$M$1,14))</f>
        <v>○○担当者、○○職員、○○に従事する者、○○であって○○を目指す者</v>
      </c>
      <c r="D25" s="173"/>
      <c r="E25" s="173"/>
      <c r="F25" s="173"/>
      <c r="G25" s="173"/>
      <c r="H25" s="173"/>
      <c r="I25" s="173"/>
      <c r="J25" s="173"/>
      <c r="K25" s="174"/>
    </row>
    <row r="26" spans="1:13" ht="34.5" customHeight="1" x14ac:dyDescent="0.45">
      <c r="A26" s="150" t="s">
        <v>118</v>
      </c>
      <c r="B26" s="161"/>
      <c r="C26" s="175" t="str">
        <f>IF(INDEX(【入力用①】講座基本情報!$B$1:$AP$100,$M$1,15)=0,"",INDEX(【入力用①】講座基本情報!$B$1:$AP$100,$M$1,15))</f>
        <v>・○○に関する知識
・○○の技術、技能</v>
      </c>
      <c r="D26" s="173"/>
      <c r="E26" s="173"/>
      <c r="F26" s="173"/>
      <c r="G26" s="173"/>
      <c r="H26" s="173"/>
      <c r="I26" s="173"/>
      <c r="J26" s="173"/>
      <c r="K26" s="174"/>
    </row>
    <row r="27" spans="1:13" ht="34.5" customHeight="1" x14ac:dyDescent="0.45">
      <c r="A27" s="150" t="s">
        <v>119</v>
      </c>
      <c r="B27" s="161"/>
      <c r="C27" s="175" t="str">
        <f>IF(INDEX(【入力用①】講座基本情報!$B$1:$AP$100,$M$1,16)=0,"",INDEX(【入力用①】講座基本情報!$B$1:$AP$100,$M$1,16))</f>
        <v>・○○できる能力
・○○の能力</v>
      </c>
      <c r="D27" s="173"/>
      <c r="E27" s="173"/>
      <c r="F27" s="173"/>
      <c r="G27" s="173"/>
      <c r="H27" s="173"/>
      <c r="I27" s="173"/>
      <c r="J27" s="173"/>
      <c r="K27" s="174"/>
    </row>
    <row r="28" spans="1:13" ht="35.1" customHeight="1" x14ac:dyDescent="0.45">
      <c r="A28" s="160" t="s">
        <v>120</v>
      </c>
      <c r="B28" s="161"/>
      <c r="C28" s="187" t="str">
        <f>IF(INDEX(【入力用①】講座基本情報!$B$1:$AP$100,$M$1,18)=0,"",INDEX(【入力用①】講座基本情報!$B$1:$AP$100,$M$1,18))</f>
        <v>○単位以上の取得、○○の提出及び審査の合格</v>
      </c>
      <c r="D28" s="173"/>
      <c r="E28" s="173"/>
      <c r="F28" s="173"/>
      <c r="G28" s="173"/>
      <c r="H28" s="173"/>
      <c r="I28" s="173"/>
      <c r="J28" s="173"/>
      <c r="K28" s="174"/>
    </row>
    <row r="29" spans="1:13" ht="35.1" customHeight="1" x14ac:dyDescent="0.45">
      <c r="A29" s="150" t="s">
        <v>277</v>
      </c>
      <c r="B29" s="151"/>
      <c r="C29" s="175" t="str">
        <f>IF(INDEX(【入力用①】講座基本情報!$B$1:$AP$100,$M$1,19)=0,"",INDEX(【入力用①】講座基本情報!$B$1:$AP$100,$M$1,19))</f>
        <v>専門士、高度専門士、○○国家試験受験資格、○○国家資格、○○国家資格試験科目免除</v>
      </c>
      <c r="D29" s="173"/>
      <c r="E29" s="173"/>
      <c r="F29" s="173"/>
      <c r="G29" s="173"/>
      <c r="H29" s="173"/>
      <c r="I29" s="173"/>
      <c r="J29" s="173"/>
      <c r="K29" s="174"/>
    </row>
    <row r="30" spans="1:13" ht="35.1" customHeight="1" x14ac:dyDescent="0.45">
      <c r="A30" s="150" t="s">
        <v>280</v>
      </c>
      <c r="B30" s="151"/>
      <c r="C30" s="187" t="str">
        <f>IF(INDEX(【入力用①】講座基本情報!$B$1:$AP$100,$M$1,40)=1,"職業実践専門課程",IF(INDEX(【入力用①】講座基本情報!$B$1:$AP$100,$M$1,41)=1,"キャリア形成促進プログラム",""))</f>
        <v>職業実践専門課程</v>
      </c>
      <c r="D30" s="189"/>
      <c r="E30" s="189"/>
      <c r="F30" s="189"/>
      <c r="G30" s="189"/>
      <c r="H30" s="189"/>
      <c r="I30" s="189"/>
      <c r="J30" s="189"/>
      <c r="K30" s="190"/>
    </row>
    <row r="31" spans="1:13" ht="34.5" customHeight="1" x14ac:dyDescent="0.45">
      <c r="A31" s="150" t="s">
        <v>121</v>
      </c>
      <c r="B31" s="151"/>
      <c r="C31" s="175" t="str">
        <f>IF(INDEX(【入力用①】講座基本情報!$B$1:$AP$100,$M$1,21)=0,"",INDEX(【入力用①】講座基本情報!$B$1:$AP$100,$M$1,21))</f>
        <v>出席状況、筆記試験の成績、プレゼンテーションの内容、○○、○○・・・を総合的に判断する。</v>
      </c>
      <c r="D31" s="173"/>
      <c r="E31" s="173"/>
      <c r="F31" s="173"/>
      <c r="G31" s="173"/>
      <c r="H31" s="173"/>
      <c r="I31" s="173"/>
      <c r="J31" s="173"/>
      <c r="K31" s="174"/>
    </row>
    <row r="32" spans="1:13" ht="35.1" customHeight="1" x14ac:dyDescent="0.45">
      <c r="A32" s="150" t="s">
        <v>122</v>
      </c>
      <c r="B32" s="151"/>
      <c r="C32" s="175" t="str">
        <f>IF(INDEX(【入力用①】講座基本情報!$B$1:$AP$100,$M$1,22)=0,"",INDEX(【入力用①】講座基本情報!$B$1:$AP$100,$M$1,22))</f>
        <v>夜間、週末の開講、託児所、オンライン受講</v>
      </c>
      <c r="D32" s="173"/>
      <c r="E32" s="173"/>
      <c r="F32" s="173"/>
      <c r="G32" s="173"/>
      <c r="H32" s="173"/>
      <c r="I32" s="173"/>
      <c r="J32" s="173"/>
      <c r="K32" s="174"/>
    </row>
    <row r="33" spans="1:15" ht="35.1" customHeight="1" x14ac:dyDescent="0.45">
      <c r="A33" s="160" t="s">
        <v>123</v>
      </c>
      <c r="B33" s="161"/>
      <c r="C33" s="175" t="str">
        <f>IF(INDEX(【入力用①】講座基本情報!$B$1:$AP$100,$M$1,23)=0,"",INDEX(【入力用①】講座基本情報!$B$1:$AP$100,$M$1,23))</f>
        <v>http://www.kasumi.ac.jp</v>
      </c>
      <c r="D33" s="173"/>
      <c r="E33" s="173"/>
      <c r="F33" s="173"/>
      <c r="G33" s="173"/>
      <c r="H33" s="173"/>
      <c r="I33" s="173"/>
      <c r="J33" s="173"/>
      <c r="K33" s="174"/>
      <c r="M33" s="171"/>
      <c r="N33" s="171"/>
      <c r="O33" s="171"/>
    </row>
    <row r="34" spans="1:15" ht="67.5" customHeight="1" x14ac:dyDescent="0.45">
      <c r="A34" s="160" t="s">
        <v>124</v>
      </c>
      <c r="B34" s="161"/>
      <c r="C34" s="172" t="str">
        <f>IF(INDEX(【入力用①】講座基本情報!$B$1:$AP$100,$M$1,31)=0,"",INDEX(【入力用①】講座基本情報!$B$1:$AP$100,$M$1,31))</f>
        <v>【職業分野】
○○士,・・・
【企業等】
××株式会社,・・・</v>
      </c>
      <c r="D34" s="173"/>
      <c r="E34" s="173"/>
      <c r="F34" s="173"/>
      <c r="G34" s="173"/>
      <c r="H34" s="173"/>
      <c r="I34" s="173"/>
      <c r="J34" s="173"/>
      <c r="K34" s="174"/>
    </row>
    <row r="35" spans="1:15" ht="35.1" customHeight="1" x14ac:dyDescent="0.45">
      <c r="A35" s="160" t="s">
        <v>125</v>
      </c>
      <c r="B35" s="161"/>
      <c r="C35" s="172" t="str">
        <f>IF(INDEX(【入力用①】講座基本情報!$B$1:$AP$100,$M$1,34)=0,"",INDEX(【入力用①】講座基本情報!$B$1:$AP$100,$M$1,34))</f>
        <v>2020年1月（予定）</v>
      </c>
      <c r="D35" s="173"/>
      <c r="E35" s="173"/>
      <c r="F35" s="173"/>
      <c r="G35" s="173"/>
      <c r="H35" s="173"/>
      <c r="I35" s="173"/>
      <c r="J35" s="173"/>
      <c r="K35" s="174"/>
    </row>
    <row r="36" spans="1:15" ht="35.1" customHeight="1" x14ac:dyDescent="0.45">
      <c r="A36" s="160" t="s">
        <v>126</v>
      </c>
      <c r="B36" s="161"/>
      <c r="C36" s="172" t="str">
        <f>IF(INDEX(【入力用①】講座基本情報!$B$1:$AP$100,$M$1,35)=0,"",INDEX(【入力用①】講座基本情報!$B$1:$AP$100,$M$1,35))</f>
        <v>2020年2月（予定）</v>
      </c>
      <c r="D36" s="173"/>
      <c r="E36" s="173"/>
      <c r="F36" s="173"/>
      <c r="G36" s="173"/>
      <c r="H36" s="173"/>
      <c r="I36" s="173"/>
      <c r="J36" s="173"/>
      <c r="K36" s="174"/>
    </row>
    <row r="37" spans="1:15" ht="35.1" customHeight="1" x14ac:dyDescent="0.45">
      <c r="A37" s="160" t="s">
        <v>285</v>
      </c>
      <c r="B37" s="161"/>
      <c r="C37" s="90" t="str">
        <f>IF(INDEX(【入力用①】講座基本情報!$B$1:$AP$100,$M$1,36)=0,"",INDEX(【入力用①】講座基本情報!$B$1:$AP$100,$M$1,36))</f>
        <v>○○法</v>
      </c>
      <c r="D37" s="88"/>
      <c r="E37" s="88"/>
      <c r="F37" s="88"/>
      <c r="G37" s="88"/>
      <c r="H37" s="88"/>
      <c r="I37" s="88"/>
      <c r="J37" s="88"/>
      <c r="K37" s="89"/>
    </row>
    <row r="38" spans="1:15" ht="35.1" customHeight="1" x14ac:dyDescent="0.45">
      <c r="A38" s="160" t="s">
        <v>127</v>
      </c>
      <c r="B38" s="161"/>
      <c r="C38" s="172" t="str">
        <f>IF(INDEX(【入力用①】講座基本情報!$B$1:$AP$100,$M$1,37)=0,"",INDEX(【入力用①】講座基本情報!$B$1:$AP$100,$M$1,37))</f>
        <v>論文審査,面接審査</v>
      </c>
      <c r="D38" s="173"/>
      <c r="E38" s="173"/>
      <c r="F38" s="173"/>
      <c r="G38" s="173"/>
      <c r="H38" s="173"/>
      <c r="I38" s="173"/>
      <c r="J38" s="173"/>
      <c r="K38" s="174"/>
    </row>
    <row r="39" spans="1:15" ht="35.1" customHeight="1" x14ac:dyDescent="0.45">
      <c r="A39" s="160" t="s">
        <v>133</v>
      </c>
      <c r="B39" s="161"/>
      <c r="C39" s="188" t="str">
        <f>IF(INDEX(【入力用①】講座基本情報!$B$1:$AP$100,$M$1,38)=0,"",INDEX(【入力用①】講座基本情報!$B$1:$AP$100,$M$1,38))</f>
        <v>〇〇講座紹介</v>
      </c>
      <c r="D39" s="173"/>
      <c r="E39" s="173"/>
      <c r="F39" s="173"/>
      <c r="G39" s="173"/>
      <c r="H39" s="173"/>
      <c r="I39" s="173"/>
      <c r="J39" s="173"/>
      <c r="K39" s="174"/>
    </row>
    <row r="40" spans="1:15" ht="170.25" customHeight="1" thickBot="1" x14ac:dyDescent="0.5">
      <c r="A40" s="176" t="s">
        <v>134</v>
      </c>
      <c r="B40" s="177"/>
      <c r="C40" s="178" t="str">
        <f>IF(INDEX(【入力用①】講座基本情報!$B$1:$AP$100,$M$1,39)=0,"",INDEX(【入力用①】講座基本情報!$B$1:$AP$100,$M$1,39))</f>
        <v>https://www.youtube.com/watch?v=tA1Qu_iW3a9</v>
      </c>
      <c r="D40" s="179"/>
      <c r="E40" s="179"/>
      <c r="F40" s="179"/>
      <c r="G40" s="179"/>
      <c r="H40" s="179"/>
      <c r="I40" s="179"/>
      <c r="J40" s="179"/>
      <c r="K40" s="180"/>
    </row>
    <row r="41" spans="1:15" ht="14.25" thickTop="1" x14ac:dyDescent="0.45"/>
  </sheetData>
  <sheetProtection formatRows="0"/>
  <mergeCells count="63">
    <mergeCell ref="C20:K20"/>
    <mergeCell ref="A24:B24"/>
    <mergeCell ref="C24:K24"/>
    <mergeCell ref="A25:B25"/>
    <mergeCell ref="A21:B21"/>
    <mergeCell ref="C21:K21"/>
    <mergeCell ref="C22:K22"/>
    <mergeCell ref="C25:K25"/>
    <mergeCell ref="A22:B23"/>
    <mergeCell ref="C23:K23"/>
    <mergeCell ref="C27:K27"/>
    <mergeCell ref="C31:K31"/>
    <mergeCell ref="A39:B39"/>
    <mergeCell ref="C39:K39"/>
    <mergeCell ref="A38:B38"/>
    <mergeCell ref="C38:K38"/>
    <mergeCell ref="A36:B36"/>
    <mergeCell ref="C36:K36"/>
    <mergeCell ref="A30:B30"/>
    <mergeCell ref="C30:K30"/>
    <mergeCell ref="A37:B37"/>
    <mergeCell ref="A40:B40"/>
    <mergeCell ref="C40:K40"/>
    <mergeCell ref="C17:K17"/>
    <mergeCell ref="C19:E19"/>
    <mergeCell ref="A20:B20"/>
    <mergeCell ref="H19:K19"/>
    <mergeCell ref="A29:B29"/>
    <mergeCell ref="C29:K29"/>
    <mergeCell ref="A31:B31"/>
    <mergeCell ref="A32:B32"/>
    <mergeCell ref="C32:K32"/>
    <mergeCell ref="A26:B26"/>
    <mergeCell ref="C26:K26"/>
    <mergeCell ref="A27:B27"/>
    <mergeCell ref="A28:B28"/>
    <mergeCell ref="C28:K28"/>
    <mergeCell ref="M33:O33"/>
    <mergeCell ref="A34:B34"/>
    <mergeCell ref="C34:K34"/>
    <mergeCell ref="A35:B35"/>
    <mergeCell ref="C35:K35"/>
    <mergeCell ref="A33:B33"/>
    <mergeCell ref="C33:K33"/>
    <mergeCell ref="J12:K12"/>
    <mergeCell ref="C16:E16"/>
    <mergeCell ref="A11:B11"/>
    <mergeCell ref="A12:B12"/>
    <mergeCell ref="H12:I12"/>
    <mergeCell ref="H16:K16"/>
    <mergeCell ref="A13:B14"/>
    <mergeCell ref="C11:K11"/>
    <mergeCell ref="C13:I13"/>
    <mergeCell ref="A15:B15"/>
    <mergeCell ref="A16:B16"/>
    <mergeCell ref="C15:K15"/>
    <mergeCell ref="F16:G16"/>
    <mergeCell ref="A17:B17"/>
    <mergeCell ref="A18:B18"/>
    <mergeCell ref="F18:G18"/>
    <mergeCell ref="C12:G12"/>
    <mergeCell ref="A19:B19"/>
    <mergeCell ref="F19:G19"/>
  </mergeCells>
  <phoneticPr fontId="7"/>
  <pageMargins left="0.70866141732283472" right="0.70866141732283472" top="0.74803149606299213" bottom="0.74803149606299213" header="0.31496062992125984" footer="0.31496062992125984"/>
  <pageSetup paperSize="9" scale="49" orientation="portrait" r:id="rId1"/>
  <headerFooter>
    <oddHeader>&amp;L【資料4】講座詳細画面イメージ&amp;R2019/7/25</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AP15"/>
  <sheetViews>
    <sheetView tabSelected="1" zoomScale="85" zoomScaleNormal="85" workbookViewId="0">
      <pane ySplit="1" topLeftCell="A3" activePane="bottomLeft" state="frozen"/>
      <selection pane="bottomLeft" activeCell="H3" sqref="H3"/>
    </sheetView>
  </sheetViews>
  <sheetFormatPr defaultRowHeight="18.75" x14ac:dyDescent="0.45"/>
  <cols>
    <col min="2" max="2" width="12.88671875" customWidth="1"/>
    <col min="3" max="3" width="13.77734375" style="85" hidden="1" customWidth="1"/>
    <col min="4" max="4" width="25.44140625" customWidth="1"/>
    <col min="5" max="6" width="13.77734375" customWidth="1"/>
    <col min="7" max="7" width="16.109375" customWidth="1"/>
    <col min="8" max="12" width="13.77734375" customWidth="1"/>
    <col min="13" max="13" width="29.77734375" bestFit="1" customWidth="1"/>
    <col min="14" max="14" width="22.21875" customWidth="1"/>
    <col min="15" max="15" width="19" bestFit="1" customWidth="1"/>
    <col min="16" max="16" width="28.109375" bestFit="1" customWidth="1"/>
    <col min="17" max="17" width="22.33203125" customWidth="1"/>
    <col min="18" max="18" width="35.109375" customWidth="1"/>
    <col min="19" max="19" width="32.33203125" customWidth="1"/>
    <col min="20" max="20" width="25.33203125" customWidth="1"/>
    <col min="21" max="21" width="13.77734375" customWidth="1"/>
    <col min="22" max="22" width="31" customWidth="1"/>
    <col min="23" max="23" width="13.77734375" customWidth="1"/>
    <col min="24" max="24" width="20.21875" customWidth="1"/>
    <col min="25" max="25" width="13.77734375" customWidth="1"/>
    <col min="26" max="26" width="19" customWidth="1"/>
    <col min="27" max="31" width="13.77734375" customWidth="1"/>
    <col min="32" max="32" width="22.21875" customWidth="1"/>
    <col min="33" max="40" width="13.77734375" customWidth="1"/>
    <col min="41" max="42" width="13.77734375" style="85" customWidth="1"/>
  </cols>
  <sheetData>
    <row r="1" spans="1:42" x14ac:dyDescent="0.45">
      <c r="A1" s="65" t="s">
        <v>49</v>
      </c>
      <c r="B1" s="66" t="s">
        <v>196</v>
      </c>
      <c r="C1" s="66" t="s">
        <v>0</v>
      </c>
      <c r="D1" s="68" t="s">
        <v>2</v>
      </c>
      <c r="E1" s="68" t="s">
        <v>240</v>
      </c>
      <c r="F1" s="68" t="s">
        <v>51</v>
      </c>
      <c r="G1" s="68" t="s">
        <v>52</v>
      </c>
      <c r="H1" s="68" t="s">
        <v>80</v>
      </c>
      <c r="I1" s="68" t="s">
        <v>55</v>
      </c>
      <c r="J1" s="68" t="s">
        <v>42</v>
      </c>
      <c r="K1" s="68" t="s">
        <v>53</v>
      </c>
      <c r="L1" s="68" t="s">
        <v>54</v>
      </c>
      <c r="M1" s="68" t="s">
        <v>81</v>
      </c>
      <c r="N1" s="68" t="s">
        <v>83</v>
      </c>
      <c r="O1" s="68" t="s">
        <v>56</v>
      </c>
      <c r="P1" s="68" t="s">
        <v>57</v>
      </c>
      <c r="Q1" s="68" t="s">
        <v>58</v>
      </c>
      <c r="R1" s="68" t="s">
        <v>82</v>
      </c>
      <c r="S1" s="68" t="s">
        <v>59</v>
      </c>
      <c r="T1" s="91" t="s">
        <v>252</v>
      </c>
      <c r="U1" s="68" t="s">
        <v>61</v>
      </c>
      <c r="V1" s="68" t="s">
        <v>62</v>
      </c>
      <c r="W1" s="68" t="s">
        <v>63</v>
      </c>
      <c r="X1" s="68" t="s">
        <v>64</v>
      </c>
      <c r="Y1" s="69" t="s">
        <v>65</v>
      </c>
      <c r="Z1" s="68" t="s">
        <v>66</v>
      </c>
      <c r="AA1" s="68" t="s">
        <v>67</v>
      </c>
      <c r="AB1" s="68" t="s">
        <v>89</v>
      </c>
      <c r="AC1" s="68" t="s">
        <v>68</v>
      </c>
      <c r="AD1" s="68" t="s">
        <v>69</v>
      </c>
      <c r="AE1" s="68" t="s">
        <v>70</v>
      </c>
      <c r="AF1" s="68" t="s">
        <v>71</v>
      </c>
      <c r="AG1" s="68" t="s">
        <v>72</v>
      </c>
      <c r="AH1" s="68" t="s">
        <v>73</v>
      </c>
      <c r="AI1" s="68" t="s">
        <v>74</v>
      </c>
      <c r="AJ1" s="68" t="s">
        <v>75</v>
      </c>
      <c r="AK1" s="68" t="s">
        <v>76</v>
      </c>
      <c r="AL1" s="68" t="s">
        <v>77</v>
      </c>
      <c r="AM1" s="68" t="s">
        <v>78</v>
      </c>
      <c r="AN1" s="68" t="s">
        <v>79</v>
      </c>
      <c r="AO1" s="91" t="s">
        <v>269</v>
      </c>
      <c r="AP1" s="91" t="s">
        <v>270</v>
      </c>
    </row>
    <row r="2" spans="1:42" s="17" customFormat="1" ht="153" customHeight="1" x14ac:dyDescent="0.45">
      <c r="A2" s="70" t="s">
        <v>3</v>
      </c>
      <c r="B2" s="71" t="s">
        <v>210</v>
      </c>
      <c r="C2" s="86" t="s">
        <v>248</v>
      </c>
      <c r="D2" s="73" t="s">
        <v>253</v>
      </c>
      <c r="E2" s="79" t="s">
        <v>241</v>
      </c>
      <c r="F2" s="73" t="s">
        <v>5</v>
      </c>
      <c r="G2" s="73" t="s">
        <v>258</v>
      </c>
      <c r="H2" s="73" t="s">
        <v>254</v>
      </c>
      <c r="I2" s="73" t="s">
        <v>235</v>
      </c>
      <c r="J2" s="73" t="s">
        <v>9</v>
      </c>
      <c r="K2" s="73" t="s">
        <v>242</v>
      </c>
      <c r="L2" s="73" t="s">
        <v>217</v>
      </c>
      <c r="M2" s="73" t="s">
        <v>10</v>
      </c>
      <c r="N2" s="73" t="s">
        <v>259</v>
      </c>
      <c r="O2" s="73" t="s">
        <v>12</v>
      </c>
      <c r="P2" s="73" t="s">
        <v>13</v>
      </c>
      <c r="Q2" s="73" t="s">
        <v>14</v>
      </c>
      <c r="R2" s="73" t="s">
        <v>15</v>
      </c>
      <c r="S2" s="73" t="s">
        <v>16</v>
      </c>
      <c r="T2" s="73" t="s">
        <v>251</v>
      </c>
      <c r="U2" s="73" t="s">
        <v>27</v>
      </c>
      <c r="V2" s="73" t="s">
        <v>18</v>
      </c>
      <c r="W2" s="73" t="s">
        <v>28</v>
      </c>
      <c r="X2" s="73" t="s">
        <v>85</v>
      </c>
      <c r="Y2" s="73">
        <f>282000+535800+535800</f>
        <v>1353600</v>
      </c>
      <c r="Z2" s="73" t="s">
        <v>31</v>
      </c>
      <c r="AA2" s="73">
        <v>1</v>
      </c>
      <c r="AB2" s="73">
        <v>1</v>
      </c>
      <c r="AC2" s="73">
        <v>1</v>
      </c>
      <c r="AD2" s="73">
        <v>1</v>
      </c>
      <c r="AE2" s="73">
        <v>1</v>
      </c>
      <c r="AF2" s="73" t="s">
        <v>37</v>
      </c>
      <c r="AG2" s="73" t="s">
        <v>32</v>
      </c>
      <c r="AH2" s="73" t="s">
        <v>24</v>
      </c>
      <c r="AI2" s="73" t="s">
        <v>233</v>
      </c>
      <c r="AJ2" s="73" t="s">
        <v>234</v>
      </c>
      <c r="AK2" s="73" t="s">
        <v>35</v>
      </c>
      <c r="AL2" s="73" t="s">
        <v>36</v>
      </c>
      <c r="AM2" s="92" t="s">
        <v>86</v>
      </c>
      <c r="AN2" s="73" t="s">
        <v>286</v>
      </c>
      <c r="AO2" s="73">
        <v>1</v>
      </c>
      <c r="AP2" s="73">
        <v>1</v>
      </c>
    </row>
    <row r="3" spans="1:42" s="17" customFormat="1" ht="231.75" customHeight="1" thickBot="1" x14ac:dyDescent="0.5">
      <c r="A3" s="75" t="s">
        <v>25</v>
      </c>
      <c r="B3" s="76" t="s">
        <v>212</v>
      </c>
      <c r="C3" s="87" t="s">
        <v>249</v>
      </c>
      <c r="D3" s="79" t="s">
        <v>39</v>
      </c>
      <c r="E3" s="93" t="s">
        <v>250</v>
      </c>
      <c r="F3" s="79" t="s">
        <v>40</v>
      </c>
      <c r="G3" s="79" t="s">
        <v>232</v>
      </c>
      <c r="H3" s="79" t="s">
        <v>255</v>
      </c>
      <c r="I3" s="79" t="s">
        <v>38</v>
      </c>
      <c r="J3" s="79" t="s">
        <v>41</v>
      </c>
      <c r="K3" s="79" t="s">
        <v>43</v>
      </c>
      <c r="L3" s="79" t="s">
        <v>43</v>
      </c>
      <c r="M3" s="79"/>
      <c r="N3" s="79" t="s">
        <v>45</v>
      </c>
      <c r="O3" s="79"/>
      <c r="P3" s="79"/>
      <c r="Q3" s="79"/>
      <c r="R3" s="79"/>
      <c r="S3" s="79"/>
      <c r="T3" s="79"/>
      <c r="U3" s="79" t="s">
        <v>20</v>
      </c>
      <c r="V3" s="79"/>
      <c r="W3" s="79" t="s">
        <v>256</v>
      </c>
      <c r="X3" s="79" t="s">
        <v>21</v>
      </c>
      <c r="Y3" s="79" t="s">
        <v>46</v>
      </c>
      <c r="Z3" s="79" t="s">
        <v>50</v>
      </c>
      <c r="AA3" s="79" t="s">
        <v>22</v>
      </c>
      <c r="AB3" s="79" t="s">
        <v>22</v>
      </c>
      <c r="AC3" s="79" t="s">
        <v>22</v>
      </c>
      <c r="AD3" s="79" t="s">
        <v>22</v>
      </c>
      <c r="AE3" s="79" t="s">
        <v>257</v>
      </c>
      <c r="AF3" s="79" t="s">
        <v>34</v>
      </c>
      <c r="AG3" s="79" t="s">
        <v>29</v>
      </c>
      <c r="AH3" s="79" t="s">
        <v>23</v>
      </c>
      <c r="AI3" s="79" t="s">
        <v>33</v>
      </c>
      <c r="AJ3" s="79" t="s">
        <v>33</v>
      </c>
      <c r="AK3" s="79" t="s">
        <v>33</v>
      </c>
      <c r="AL3" s="79" t="s">
        <v>33</v>
      </c>
      <c r="AM3" s="79" t="s">
        <v>33</v>
      </c>
      <c r="AN3" s="79" t="s">
        <v>30</v>
      </c>
      <c r="AO3" s="79" t="s">
        <v>22</v>
      </c>
      <c r="AP3" s="79" t="s">
        <v>22</v>
      </c>
    </row>
    <row r="4" spans="1:42" s="17" customFormat="1" ht="188.25" customHeight="1" x14ac:dyDescent="0.45">
      <c r="A4" s="140" t="s">
        <v>84</v>
      </c>
      <c r="B4" s="141"/>
      <c r="C4" s="142"/>
      <c r="D4" s="129"/>
      <c r="E4" s="129"/>
      <c r="F4" s="129"/>
      <c r="G4" s="129"/>
      <c r="H4" s="129"/>
      <c r="I4" s="129"/>
      <c r="J4" s="129"/>
      <c r="K4" s="129"/>
      <c r="L4" s="129"/>
      <c r="M4" s="129"/>
      <c r="N4" s="129"/>
      <c r="O4" s="129"/>
      <c r="P4" s="129"/>
      <c r="Q4" s="129"/>
      <c r="R4" s="129"/>
      <c r="S4" s="129"/>
      <c r="T4" s="129"/>
      <c r="U4" s="129"/>
      <c r="V4" s="129"/>
      <c r="W4" s="129"/>
      <c r="X4" s="143"/>
      <c r="Y4" s="144"/>
      <c r="Z4" s="129"/>
      <c r="AA4" s="129"/>
      <c r="AB4" s="129"/>
      <c r="AC4" s="129"/>
      <c r="AD4" s="129"/>
      <c r="AE4" s="129"/>
      <c r="AF4" s="129"/>
      <c r="AG4" s="129"/>
      <c r="AH4" s="129"/>
      <c r="AI4" s="129"/>
      <c r="AJ4" s="129"/>
      <c r="AK4" s="129"/>
      <c r="AL4" s="129"/>
      <c r="AM4" s="129"/>
      <c r="AN4" s="130"/>
      <c r="AO4" s="129"/>
      <c r="AP4" s="129"/>
    </row>
    <row r="5" spans="1:42" s="17" customFormat="1" ht="150.75" customHeight="1" x14ac:dyDescent="0.45">
      <c r="A5" s="131" t="s">
        <v>84</v>
      </c>
      <c r="B5" s="132"/>
      <c r="C5" s="139"/>
      <c r="D5" s="138"/>
      <c r="E5" s="138"/>
      <c r="F5" s="138"/>
      <c r="G5" s="133"/>
      <c r="H5" s="133"/>
      <c r="I5" s="133"/>
      <c r="J5" s="133"/>
      <c r="K5" s="133"/>
      <c r="L5" s="133"/>
      <c r="M5" s="133"/>
      <c r="N5" s="133"/>
      <c r="O5" s="133"/>
      <c r="P5" s="133"/>
      <c r="Q5" s="133"/>
      <c r="R5" s="133"/>
      <c r="S5" s="133"/>
      <c r="T5" s="133"/>
      <c r="U5" s="133"/>
      <c r="V5" s="133"/>
      <c r="W5" s="133"/>
      <c r="X5" s="136"/>
      <c r="Y5" s="137"/>
      <c r="Z5" s="133"/>
      <c r="AA5" s="133"/>
      <c r="AB5" s="133"/>
      <c r="AC5" s="133"/>
      <c r="AD5" s="133"/>
      <c r="AE5" s="133"/>
      <c r="AF5" s="133"/>
      <c r="AG5" s="133"/>
      <c r="AH5" s="133"/>
      <c r="AI5" s="133"/>
      <c r="AJ5" s="133"/>
      <c r="AK5" s="133"/>
      <c r="AL5" s="133"/>
      <c r="AM5" s="133"/>
      <c r="AN5" s="134"/>
      <c r="AO5" s="133"/>
      <c r="AP5" s="135"/>
    </row>
    <row r="6" spans="1:42" x14ac:dyDescent="0.45">
      <c r="A6" s="37" t="s">
        <v>84</v>
      </c>
      <c r="B6" s="38"/>
      <c r="C6" s="96"/>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94"/>
      <c r="AO6" s="39"/>
      <c r="AP6" s="40"/>
    </row>
    <row r="7" spans="1:42" x14ac:dyDescent="0.45">
      <c r="A7" s="37" t="s">
        <v>84</v>
      </c>
      <c r="B7" s="38"/>
      <c r="C7" s="96"/>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94"/>
      <c r="AO7" s="39"/>
      <c r="AP7" s="40"/>
    </row>
    <row r="8" spans="1:42" x14ac:dyDescent="0.45">
      <c r="A8" s="37" t="s">
        <v>84</v>
      </c>
      <c r="B8" s="38"/>
      <c r="C8" s="96"/>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94"/>
      <c r="AO8" s="39"/>
      <c r="AP8" s="40"/>
    </row>
    <row r="9" spans="1:42" x14ac:dyDescent="0.45">
      <c r="A9" s="37" t="s">
        <v>84</v>
      </c>
      <c r="B9" s="38"/>
      <c r="C9" s="96"/>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94"/>
      <c r="AO9" s="39"/>
      <c r="AP9" s="40"/>
    </row>
    <row r="10" spans="1:42" x14ac:dyDescent="0.45">
      <c r="A10" s="37" t="s">
        <v>84</v>
      </c>
      <c r="B10" s="38"/>
      <c r="C10" s="96"/>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94"/>
      <c r="AO10" s="39"/>
      <c r="AP10" s="40"/>
    </row>
    <row r="11" spans="1:42" x14ac:dyDescent="0.45">
      <c r="A11" s="37" t="s">
        <v>84</v>
      </c>
      <c r="B11" s="38"/>
      <c r="C11" s="96"/>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94"/>
      <c r="AO11" s="39"/>
      <c r="AP11" s="40"/>
    </row>
    <row r="12" spans="1:42" x14ac:dyDescent="0.45">
      <c r="A12" s="37" t="s">
        <v>84</v>
      </c>
      <c r="B12" s="38"/>
      <c r="C12" s="96"/>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94"/>
      <c r="AO12" s="39"/>
      <c r="AP12" s="40"/>
    </row>
    <row r="13" spans="1:42" x14ac:dyDescent="0.45">
      <c r="A13" s="37" t="s">
        <v>84</v>
      </c>
      <c r="B13" s="38"/>
      <c r="C13" s="96"/>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94"/>
      <c r="AO13" s="39"/>
      <c r="AP13" s="40"/>
    </row>
    <row r="14" spans="1:42" x14ac:dyDescent="0.45">
      <c r="A14" s="37" t="s">
        <v>84</v>
      </c>
      <c r="B14" s="38"/>
      <c r="C14" s="96"/>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94"/>
      <c r="AO14" s="39"/>
      <c r="AP14" s="40"/>
    </row>
    <row r="15" spans="1:42" ht="19.5" thickBot="1" x14ac:dyDescent="0.5">
      <c r="A15" s="41" t="s">
        <v>84</v>
      </c>
      <c r="B15" s="42"/>
      <c r="C15" s="97"/>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95"/>
      <c r="AO15" s="43"/>
      <c r="AP15" s="44"/>
    </row>
  </sheetData>
  <sheetProtection selectLockedCells="1" selectUnlockedCells="1"/>
  <phoneticPr fontId="5"/>
  <pageMargins left="0.25" right="0.25" top="0.75" bottom="0.75" header="0.3" footer="0.3"/>
  <pageSetup paperSize="9" scale="53" fitToWidth="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Sheet2!$H$5:$H$8</xm:f>
          </x14:formula1>
          <xm:sqref>H4:H15</xm:sqref>
        </x14:dataValidation>
        <x14:dataValidation type="list" allowBlank="1" showInputMessage="1" showErrorMessage="1" xr:uid="{00000000-0002-0000-0200-000001000000}">
          <x14:formula1>
            <xm:f>Sheet2!$AB$5</xm:f>
          </x14:formula1>
          <xm:sqref>AA4:AE15 AO4:AP15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AO15"/>
  <sheetViews>
    <sheetView topLeftCell="A4" zoomScale="85" zoomScaleNormal="85" workbookViewId="0">
      <selection activeCell="I4" sqref="I4"/>
    </sheetView>
  </sheetViews>
  <sheetFormatPr defaultRowHeight="18.75" x14ac:dyDescent="0.45"/>
  <cols>
    <col min="1" max="1" width="11.6640625" bestFit="1" customWidth="1"/>
    <col min="5" max="5" width="11.6640625" bestFit="1" customWidth="1"/>
    <col min="8" max="8" width="17.21875" bestFit="1" customWidth="1"/>
    <col min="9" max="9" width="29.77734375" customWidth="1"/>
  </cols>
  <sheetData>
    <row r="1" spans="1:41" x14ac:dyDescent="0.45">
      <c r="A1" s="65" t="s">
        <v>49</v>
      </c>
      <c r="B1" s="66" t="s">
        <v>196</v>
      </c>
      <c r="C1" s="67" t="s">
        <v>0</v>
      </c>
      <c r="D1" s="68" t="s">
        <v>2</v>
      </c>
      <c r="E1" s="68" t="s">
        <v>1</v>
      </c>
      <c r="F1" s="68" t="s">
        <v>51</v>
      </c>
      <c r="G1" s="68" t="s">
        <v>52</v>
      </c>
      <c r="H1" s="68" t="s">
        <v>80</v>
      </c>
      <c r="I1" s="84" t="s">
        <v>244</v>
      </c>
      <c r="J1" s="68" t="s">
        <v>55</v>
      </c>
      <c r="K1" s="68" t="s">
        <v>42</v>
      </c>
      <c r="L1" s="68" t="s">
        <v>53</v>
      </c>
      <c r="M1" s="68" t="s">
        <v>54</v>
      </c>
      <c r="N1" s="68" t="s">
        <v>81</v>
      </c>
      <c r="O1" s="68" t="s">
        <v>83</v>
      </c>
      <c r="P1" s="68" t="s">
        <v>56</v>
      </c>
      <c r="Q1" s="68" t="s">
        <v>57</v>
      </c>
      <c r="R1" s="68" t="s">
        <v>58</v>
      </c>
      <c r="S1" s="68" t="s">
        <v>82</v>
      </c>
      <c r="T1" s="68" t="s">
        <v>59</v>
      </c>
      <c r="U1" s="68" t="s">
        <v>60</v>
      </c>
      <c r="V1" s="68" t="s">
        <v>61</v>
      </c>
      <c r="W1" s="68" t="s">
        <v>62</v>
      </c>
      <c r="X1" s="68" t="s">
        <v>63</v>
      </c>
      <c r="Y1" s="68" t="s">
        <v>64</v>
      </c>
      <c r="Z1" s="69" t="s">
        <v>65</v>
      </c>
      <c r="AA1" s="68" t="s">
        <v>66</v>
      </c>
      <c r="AB1" s="68" t="s">
        <v>67</v>
      </c>
      <c r="AC1" s="68" t="s">
        <v>89</v>
      </c>
      <c r="AD1" s="68" t="s">
        <v>68</v>
      </c>
      <c r="AE1" s="68" t="s">
        <v>69</v>
      </c>
      <c r="AF1" s="68" t="s">
        <v>70</v>
      </c>
      <c r="AG1" s="68" t="s">
        <v>71</v>
      </c>
      <c r="AH1" s="68" t="s">
        <v>72</v>
      </c>
      <c r="AI1" s="68" t="s">
        <v>73</v>
      </c>
      <c r="AJ1" s="68" t="s">
        <v>74</v>
      </c>
      <c r="AK1" s="68" t="s">
        <v>75</v>
      </c>
      <c r="AL1" s="68" t="s">
        <v>76</v>
      </c>
      <c r="AM1" s="68" t="s">
        <v>77</v>
      </c>
      <c r="AN1" s="68" t="s">
        <v>78</v>
      </c>
      <c r="AO1" s="68" t="s">
        <v>79</v>
      </c>
    </row>
    <row r="2" spans="1:41" ht="409.5" hidden="1" x14ac:dyDescent="0.45">
      <c r="A2" s="70" t="s">
        <v>3</v>
      </c>
      <c r="B2" s="71" t="s">
        <v>210</v>
      </c>
      <c r="C2" s="71" t="s">
        <v>218</v>
      </c>
      <c r="D2" s="72" t="s">
        <v>4</v>
      </c>
      <c r="E2" s="72" t="s">
        <v>19</v>
      </c>
      <c r="F2" s="72" t="s">
        <v>5</v>
      </c>
      <c r="G2" s="72" t="s">
        <v>6</v>
      </c>
      <c r="H2" s="72" t="s">
        <v>7</v>
      </c>
      <c r="I2" s="80"/>
      <c r="J2" s="72" t="s">
        <v>8</v>
      </c>
      <c r="K2" s="72" t="s">
        <v>9</v>
      </c>
      <c r="L2" s="73" t="s">
        <v>44</v>
      </c>
      <c r="M2" s="73" t="s">
        <v>217</v>
      </c>
      <c r="N2" s="72" t="s">
        <v>10</v>
      </c>
      <c r="O2" s="72" t="s">
        <v>11</v>
      </c>
      <c r="P2" s="72" t="s">
        <v>12</v>
      </c>
      <c r="Q2" s="72" t="s">
        <v>13</v>
      </c>
      <c r="R2" s="72" t="s">
        <v>14</v>
      </c>
      <c r="S2" s="72" t="s">
        <v>15</v>
      </c>
      <c r="T2" s="72" t="s">
        <v>16</v>
      </c>
      <c r="U2" s="72" t="s">
        <v>17</v>
      </c>
      <c r="V2" s="72" t="s">
        <v>27</v>
      </c>
      <c r="W2" s="72" t="s">
        <v>18</v>
      </c>
      <c r="X2" s="72" t="s">
        <v>28</v>
      </c>
      <c r="Y2" s="72" t="s">
        <v>85</v>
      </c>
      <c r="Z2" s="72">
        <f>282000+535800+535800</f>
        <v>1353600</v>
      </c>
      <c r="AA2" s="72" t="s">
        <v>31</v>
      </c>
      <c r="AB2" s="72">
        <v>1</v>
      </c>
      <c r="AC2" s="72">
        <v>1</v>
      </c>
      <c r="AD2" s="72">
        <v>1</v>
      </c>
      <c r="AE2" s="72">
        <v>1</v>
      </c>
      <c r="AF2" s="72">
        <v>1</v>
      </c>
      <c r="AG2" s="72" t="s">
        <v>37</v>
      </c>
      <c r="AH2" s="72" t="s">
        <v>32</v>
      </c>
      <c r="AI2" s="72" t="s">
        <v>24</v>
      </c>
      <c r="AJ2" s="72" t="s">
        <v>47</v>
      </c>
      <c r="AK2" s="72" t="s">
        <v>48</v>
      </c>
      <c r="AL2" s="72" t="s">
        <v>35</v>
      </c>
      <c r="AM2" s="72" t="s">
        <v>36</v>
      </c>
      <c r="AN2" s="74" t="s">
        <v>86</v>
      </c>
      <c r="AO2" s="72" t="s">
        <v>87</v>
      </c>
    </row>
    <row r="3" spans="1:41" ht="409.6" thickBot="1" x14ac:dyDescent="0.5">
      <c r="A3" s="75" t="s">
        <v>25</v>
      </c>
      <c r="B3" s="76" t="s">
        <v>212</v>
      </c>
      <c r="C3" s="77" t="s">
        <v>219</v>
      </c>
      <c r="D3" s="77" t="s">
        <v>39</v>
      </c>
      <c r="E3" s="77" t="s">
        <v>26</v>
      </c>
      <c r="F3" s="77" t="s">
        <v>40</v>
      </c>
      <c r="G3" s="77" t="s">
        <v>39</v>
      </c>
      <c r="H3" s="78" t="s">
        <v>88</v>
      </c>
      <c r="I3" s="83" t="s">
        <v>243</v>
      </c>
      <c r="J3" s="77" t="s">
        <v>38</v>
      </c>
      <c r="K3" s="77" t="s">
        <v>41</v>
      </c>
      <c r="L3" s="78" t="s">
        <v>43</v>
      </c>
      <c r="M3" s="78" t="s">
        <v>43</v>
      </c>
      <c r="N3" s="79"/>
      <c r="O3" s="77" t="s">
        <v>45</v>
      </c>
      <c r="P3" s="77"/>
      <c r="Q3" s="77"/>
      <c r="R3" s="77"/>
      <c r="S3" s="79"/>
      <c r="T3" s="79"/>
      <c r="U3" s="77"/>
      <c r="V3" s="77" t="s">
        <v>20</v>
      </c>
      <c r="W3" s="77"/>
      <c r="X3" s="78" t="s">
        <v>90</v>
      </c>
      <c r="Y3" s="77" t="s">
        <v>21</v>
      </c>
      <c r="Z3" s="77" t="s">
        <v>46</v>
      </c>
      <c r="AA3" s="77" t="s">
        <v>50</v>
      </c>
      <c r="AB3" s="77" t="s">
        <v>22</v>
      </c>
      <c r="AC3" s="77" t="s">
        <v>22</v>
      </c>
      <c r="AD3" s="77" t="s">
        <v>22</v>
      </c>
      <c r="AE3" s="77" t="s">
        <v>22</v>
      </c>
      <c r="AF3" s="78" t="s">
        <v>91</v>
      </c>
      <c r="AG3" s="77" t="s">
        <v>34</v>
      </c>
      <c r="AH3" s="77" t="s">
        <v>29</v>
      </c>
      <c r="AI3" s="77" t="s">
        <v>23</v>
      </c>
      <c r="AJ3" s="77" t="s">
        <v>33</v>
      </c>
      <c r="AK3" s="77" t="s">
        <v>33</v>
      </c>
      <c r="AL3" s="77" t="s">
        <v>33</v>
      </c>
      <c r="AM3" s="77" t="s">
        <v>33</v>
      </c>
      <c r="AN3" s="77" t="s">
        <v>33</v>
      </c>
      <c r="AO3" s="77" t="s">
        <v>30</v>
      </c>
    </row>
    <row r="4" spans="1:41" x14ac:dyDescent="0.45">
      <c r="I4" s="36"/>
    </row>
    <row r="5" spans="1:41" x14ac:dyDescent="0.45">
      <c r="H5" t="s">
        <v>7</v>
      </c>
      <c r="I5" s="39" t="s">
        <v>246</v>
      </c>
      <c r="AB5">
        <v>1</v>
      </c>
      <c r="AC5">
        <v>1</v>
      </c>
      <c r="AD5">
        <v>1</v>
      </c>
      <c r="AE5">
        <v>1</v>
      </c>
      <c r="AF5">
        <v>1</v>
      </c>
    </row>
    <row r="6" spans="1:41" x14ac:dyDescent="0.45">
      <c r="H6" t="s">
        <v>229</v>
      </c>
      <c r="I6" s="39" t="s">
        <v>247</v>
      </c>
    </row>
    <row r="7" spans="1:41" x14ac:dyDescent="0.45">
      <c r="H7" t="s">
        <v>230</v>
      </c>
      <c r="I7" s="39" t="s">
        <v>245</v>
      </c>
    </row>
    <row r="8" spans="1:41" x14ac:dyDescent="0.45">
      <c r="H8" t="s">
        <v>231</v>
      </c>
      <c r="I8" s="39"/>
    </row>
    <row r="9" spans="1:41" x14ac:dyDescent="0.45">
      <c r="I9" s="39"/>
    </row>
    <row r="10" spans="1:41" x14ac:dyDescent="0.45">
      <c r="I10" s="39"/>
    </row>
    <row r="11" spans="1:41" x14ac:dyDescent="0.45">
      <c r="I11" s="39"/>
    </row>
    <row r="12" spans="1:41" x14ac:dyDescent="0.45">
      <c r="I12" s="39"/>
    </row>
    <row r="13" spans="1:41" x14ac:dyDescent="0.45">
      <c r="I13" s="39"/>
    </row>
    <row r="14" spans="1:41" x14ac:dyDescent="0.45">
      <c r="I14" s="39"/>
    </row>
    <row r="15" spans="1:41" ht="19.5" thickBot="1" x14ac:dyDescent="0.5">
      <c r="I15" s="43"/>
    </row>
  </sheetData>
  <phoneticPr fontId="5"/>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F30"/>
  <sheetViews>
    <sheetView workbookViewId="0">
      <pane xSplit="1" ySplit="1" topLeftCell="B2" activePane="bottomRight" state="frozen"/>
      <selection pane="topRight"/>
      <selection pane="bottomLeft"/>
      <selection pane="bottomRight" activeCell="D17" sqref="D17:D18"/>
    </sheetView>
  </sheetViews>
  <sheetFormatPr defaultRowHeight="18.75" x14ac:dyDescent="0.45"/>
  <cols>
    <col min="2" max="2" width="8.21875" bestFit="1" customWidth="1"/>
    <col min="3" max="3" width="25.109375" customWidth="1"/>
    <col min="4" max="4" width="10.21875" customWidth="1"/>
    <col min="5" max="5" width="11.88671875" customWidth="1"/>
    <col min="6" max="6" width="61.21875" customWidth="1"/>
  </cols>
  <sheetData>
    <row r="1" spans="1:6" x14ac:dyDescent="0.45">
      <c r="A1" s="7" t="s">
        <v>49</v>
      </c>
      <c r="B1" s="6" t="s">
        <v>197</v>
      </c>
      <c r="C1" s="6" t="s">
        <v>198</v>
      </c>
      <c r="D1" s="6" t="s">
        <v>199</v>
      </c>
      <c r="E1" s="6" t="s">
        <v>200</v>
      </c>
      <c r="F1" s="6" t="s">
        <v>215</v>
      </c>
    </row>
    <row r="2" spans="1:6" x14ac:dyDescent="0.45">
      <c r="A2" s="5" t="s">
        <v>3</v>
      </c>
      <c r="B2" s="2" t="s">
        <v>210</v>
      </c>
      <c r="C2" s="2" t="s">
        <v>214</v>
      </c>
      <c r="D2" s="2" t="s">
        <v>201</v>
      </c>
      <c r="E2" s="2">
        <v>16.5</v>
      </c>
      <c r="F2" s="98" t="s">
        <v>260</v>
      </c>
    </row>
    <row r="3" spans="1:6" x14ac:dyDescent="0.45">
      <c r="A3" s="45" t="s">
        <v>84</v>
      </c>
      <c r="B3" s="48"/>
      <c r="C3" s="48"/>
      <c r="D3" s="48"/>
      <c r="E3" s="48"/>
      <c r="F3" s="48"/>
    </row>
    <row r="4" spans="1:6" x14ac:dyDescent="0.45">
      <c r="A4" s="46" t="s">
        <v>84</v>
      </c>
      <c r="B4" s="39"/>
      <c r="C4" s="39"/>
      <c r="D4" s="39"/>
      <c r="E4" s="39"/>
      <c r="F4" s="39"/>
    </row>
    <row r="5" spans="1:6" x14ac:dyDescent="0.45">
      <c r="A5" s="46" t="s">
        <v>84</v>
      </c>
      <c r="B5" s="39"/>
      <c r="C5" s="39"/>
      <c r="D5" s="39"/>
      <c r="E5" s="39"/>
      <c r="F5" s="39"/>
    </row>
    <row r="6" spans="1:6" x14ac:dyDescent="0.45">
      <c r="A6" s="46" t="s">
        <v>84</v>
      </c>
      <c r="B6" s="39"/>
      <c r="C6" s="39"/>
      <c r="D6" s="39"/>
      <c r="E6" s="39"/>
      <c r="F6" s="39"/>
    </row>
    <row r="7" spans="1:6" x14ac:dyDescent="0.45">
      <c r="A7" s="46" t="s">
        <v>84</v>
      </c>
      <c r="B7" s="39"/>
      <c r="C7" s="39"/>
      <c r="D7" s="39"/>
      <c r="E7" s="39"/>
      <c r="F7" s="39"/>
    </row>
    <row r="8" spans="1:6" x14ac:dyDescent="0.45">
      <c r="A8" s="46" t="s">
        <v>84</v>
      </c>
      <c r="B8" s="39"/>
      <c r="C8" s="39"/>
      <c r="D8" s="39"/>
      <c r="E8" s="39"/>
      <c r="F8" s="39"/>
    </row>
    <row r="9" spans="1:6" x14ac:dyDescent="0.45">
      <c r="A9" s="46" t="s">
        <v>84</v>
      </c>
      <c r="B9" s="39"/>
      <c r="C9" s="39"/>
      <c r="D9" s="39"/>
      <c r="E9" s="39"/>
      <c r="F9" s="39"/>
    </row>
    <row r="10" spans="1:6" x14ac:dyDescent="0.45">
      <c r="A10" s="46" t="s">
        <v>84</v>
      </c>
      <c r="B10" s="39"/>
      <c r="C10" s="39"/>
      <c r="D10" s="39"/>
      <c r="E10" s="39"/>
      <c r="F10" s="39"/>
    </row>
    <row r="11" spans="1:6" x14ac:dyDescent="0.45">
      <c r="A11" s="46" t="s">
        <v>84</v>
      </c>
      <c r="B11" s="39"/>
      <c r="C11" s="39"/>
      <c r="D11" s="39"/>
      <c r="E11" s="39"/>
      <c r="F11" s="39"/>
    </row>
    <row r="12" spans="1:6" x14ac:dyDescent="0.45">
      <c r="A12" s="46" t="s">
        <v>84</v>
      </c>
      <c r="B12" s="39"/>
      <c r="C12" s="39"/>
      <c r="D12" s="39"/>
      <c r="E12" s="39"/>
      <c r="F12" s="39"/>
    </row>
    <row r="13" spans="1:6" x14ac:dyDescent="0.45">
      <c r="A13" s="46" t="s">
        <v>84</v>
      </c>
      <c r="B13" s="39"/>
      <c r="C13" s="39"/>
      <c r="D13" s="39"/>
      <c r="E13" s="39"/>
      <c r="F13" s="39"/>
    </row>
    <row r="14" spans="1:6" x14ac:dyDescent="0.45">
      <c r="A14" s="46" t="s">
        <v>84</v>
      </c>
      <c r="B14" s="39"/>
      <c r="C14" s="39"/>
      <c r="D14" s="39"/>
      <c r="E14" s="39"/>
      <c r="F14" s="39"/>
    </row>
    <row r="15" spans="1:6" x14ac:dyDescent="0.45">
      <c r="A15" s="46" t="s">
        <v>84</v>
      </c>
      <c r="B15" s="39"/>
      <c r="C15" s="39"/>
      <c r="D15" s="39"/>
      <c r="E15" s="39"/>
      <c r="F15" s="39"/>
    </row>
    <row r="16" spans="1:6" x14ac:dyDescent="0.45">
      <c r="A16" s="46" t="s">
        <v>84</v>
      </c>
      <c r="B16" s="39"/>
      <c r="C16" s="39"/>
      <c r="D16" s="39"/>
      <c r="E16" s="39"/>
      <c r="F16" s="39"/>
    </row>
    <row r="17" spans="1:6" x14ac:dyDescent="0.45">
      <c r="A17" s="46" t="s">
        <v>84</v>
      </c>
      <c r="B17" s="39"/>
      <c r="C17" s="39"/>
      <c r="D17" s="39"/>
      <c r="E17" s="39"/>
      <c r="F17" s="39"/>
    </row>
    <row r="18" spans="1:6" x14ac:dyDescent="0.45">
      <c r="A18" s="46" t="s">
        <v>84</v>
      </c>
      <c r="B18" s="39"/>
      <c r="C18" s="39"/>
      <c r="D18" s="39"/>
      <c r="E18" s="39"/>
      <c r="F18" s="39"/>
    </row>
    <row r="19" spans="1:6" x14ac:dyDescent="0.45">
      <c r="A19" s="46" t="s">
        <v>84</v>
      </c>
      <c r="B19" s="39"/>
      <c r="C19" s="39"/>
      <c r="D19" s="39"/>
      <c r="E19" s="39"/>
      <c r="F19" s="39"/>
    </row>
    <row r="20" spans="1:6" x14ac:dyDescent="0.45">
      <c r="A20" s="46" t="s">
        <v>84</v>
      </c>
      <c r="B20" s="39"/>
      <c r="C20" s="39"/>
      <c r="D20" s="39"/>
      <c r="E20" s="39"/>
      <c r="F20" s="39"/>
    </row>
    <row r="21" spans="1:6" x14ac:dyDescent="0.45">
      <c r="A21" s="46" t="s">
        <v>84</v>
      </c>
      <c r="B21" s="39"/>
      <c r="C21" s="39"/>
      <c r="D21" s="39"/>
      <c r="E21" s="39"/>
      <c r="F21" s="39"/>
    </row>
    <row r="22" spans="1:6" x14ac:dyDescent="0.45">
      <c r="A22" s="46" t="s">
        <v>84</v>
      </c>
      <c r="B22" s="39"/>
      <c r="C22" s="39"/>
      <c r="D22" s="39"/>
      <c r="E22" s="39"/>
      <c r="F22" s="39"/>
    </row>
    <row r="23" spans="1:6" x14ac:dyDescent="0.45">
      <c r="A23" s="46" t="s">
        <v>84</v>
      </c>
      <c r="B23" s="39"/>
      <c r="C23" s="39"/>
      <c r="D23" s="39"/>
      <c r="E23" s="39"/>
      <c r="F23" s="39"/>
    </row>
    <row r="24" spans="1:6" x14ac:dyDescent="0.45">
      <c r="A24" s="46" t="s">
        <v>84</v>
      </c>
      <c r="B24" s="39"/>
      <c r="C24" s="39"/>
      <c r="D24" s="39"/>
      <c r="E24" s="39"/>
      <c r="F24" s="39"/>
    </row>
    <row r="25" spans="1:6" x14ac:dyDescent="0.45">
      <c r="A25" s="46" t="s">
        <v>84</v>
      </c>
      <c r="B25" s="39"/>
      <c r="C25" s="39"/>
      <c r="D25" s="39"/>
      <c r="E25" s="39"/>
      <c r="F25" s="39"/>
    </row>
    <row r="26" spans="1:6" x14ac:dyDescent="0.45">
      <c r="A26" s="46" t="s">
        <v>84</v>
      </c>
      <c r="B26" s="39"/>
      <c r="C26" s="39"/>
      <c r="D26" s="39"/>
      <c r="E26" s="39"/>
      <c r="F26" s="39"/>
    </row>
    <row r="27" spans="1:6" x14ac:dyDescent="0.45">
      <c r="A27" s="46" t="s">
        <v>84</v>
      </c>
      <c r="B27" s="39"/>
      <c r="C27" s="39"/>
      <c r="D27" s="39"/>
      <c r="E27" s="39"/>
      <c r="F27" s="39"/>
    </row>
    <row r="28" spans="1:6" x14ac:dyDescent="0.45">
      <c r="A28" s="46" t="s">
        <v>84</v>
      </c>
      <c r="B28" s="39"/>
      <c r="C28" s="39"/>
      <c r="D28" s="39"/>
      <c r="E28" s="39"/>
      <c r="F28" s="39"/>
    </row>
    <row r="29" spans="1:6" x14ac:dyDescent="0.45">
      <c r="A29" s="46" t="s">
        <v>84</v>
      </c>
      <c r="B29" s="39"/>
      <c r="C29" s="39"/>
      <c r="D29" s="39"/>
      <c r="E29" s="39"/>
      <c r="F29" s="39"/>
    </row>
    <row r="30" spans="1:6" x14ac:dyDescent="0.45">
      <c r="A30" s="47" t="s">
        <v>84</v>
      </c>
      <c r="B30" s="49"/>
      <c r="C30" s="49"/>
      <c r="D30" s="49"/>
      <c r="E30" s="49"/>
      <c r="F30" s="49"/>
    </row>
  </sheetData>
  <phoneticPr fontId="5"/>
  <dataValidations count="1">
    <dataValidation type="list" allowBlank="1" showInputMessage="1" showErrorMessage="1" sqref="D2:D30" xr:uid="{00000000-0002-0000-0400-000000000000}">
      <formula1>"単位,時間"</formula1>
    </dataValidation>
  </dataValidations>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F50"/>
  <sheetViews>
    <sheetView view="pageBreakPreview" zoomScaleNormal="85" zoomScaleSheetLayoutView="100" workbookViewId="0"/>
  </sheetViews>
  <sheetFormatPr defaultRowHeight="18.75" x14ac:dyDescent="0.45"/>
  <cols>
    <col min="1" max="1" width="5.21875" customWidth="1"/>
    <col min="2" max="2" width="23.6640625" style="4" customWidth="1"/>
    <col min="3" max="3" width="8" style="4" customWidth="1"/>
    <col min="4" max="4" width="26.6640625" style="4" customWidth="1"/>
    <col min="5" max="5" width="50.109375" style="3" customWidth="1"/>
    <col min="6" max="6" width="72.44140625" style="3" customWidth="1"/>
  </cols>
  <sheetData>
    <row r="1" spans="1:6" x14ac:dyDescent="0.45">
      <c r="A1" t="s">
        <v>207</v>
      </c>
      <c r="F1" s="32">
        <v>43679</v>
      </c>
    </row>
    <row r="2" spans="1:6" x14ac:dyDescent="0.45">
      <c r="A2" s="22" t="s">
        <v>189</v>
      </c>
      <c r="B2" s="23" t="s">
        <v>49</v>
      </c>
      <c r="C2" s="23" t="s">
        <v>94</v>
      </c>
      <c r="D2" s="23" t="s">
        <v>92</v>
      </c>
      <c r="E2" s="29" t="s">
        <v>3</v>
      </c>
      <c r="F2" s="24" t="s">
        <v>25</v>
      </c>
    </row>
    <row r="3" spans="1:6" s="1" customFormat="1" ht="37.5" x14ac:dyDescent="0.45">
      <c r="A3" s="20" t="s">
        <v>137</v>
      </c>
      <c r="B3" s="21" t="s">
        <v>197</v>
      </c>
      <c r="C3" s="21"/>
      <c r="D3" s="21"/>
      <c r="E3" s="30" t="s">
        <v>211</v>
      </c>
      <c r="F3" s="18" t="s">
        <v>212</v>
      </c>
    </row>
    <row r="4" spans="1:6" s="1" customFormat="1" x14ac:dyDescent="0.45">
      <c r="A4" s="99" t="s">
        <v>191</v>
      </c>
      <c r="B4" s="11" t="s">
        <v>0</v>
      </c>
      <c r="C4" s="11"/>
      <c r="D4" s="11"/>
      <c r="E4" s="100" t="s">
        <v>261</v>
      </c>
      <c r="F4" s="14" t="s">
        <v>262</v>
      </c>
    </row>
    <row r="5" spans="1:6" s="1" customFormat="1" x14ac:dyDescent="0.45">
      <c r="A5" s="8" t="s">
        <v>138</v>
      </c>
      <c r="B5" s="10" t="s">
        <v>2</v>
      </c>
      <c r="C5" s="10" t="s">
        <v>95</v>
      </c>
      <c r="D5" s="11" t="s">
        <v>265</v>
      </c>
      <c r="E5" s="31" t="s">
        <v>253</v>
      </c>
      <c r="F5" s="19" t="s">
        <v>39</v>
      </c>
    </row>
    <row r="6" spans="1:6" s="82" customFormat="1" x14ac:dyDescent="0.45">
      <c r="A6" s="81" t="s">
        <v>139</v>
      </c>
      <c r="B6" s="11" t="s">
        <v>1</v>
      </c>
      <c r="C6" s="11"/>
      <c r="D6" s="11"/>
      <c r="E6" s="31" t="s">
        <v>238</v>
      </c>
      <c r="F6" s="113" t="s">
        <v>263</v>
      </c>
    </row>
    <row r="7" spans="1:6" s="1" customFormat="1" x14ac:dyDescent="0.45">
      <c r="A7" s="8" t="s">
        <v>140</v>
      </c>
      <c r="B7" s="10" t="s">
        <v>51</v>
      </c>
      <c r="C7" s="10" t="s">
        <v>95</v>
      </c>
      <c r="D7" s="10" t="s">
        <v>93</v>
      </c>
      <c r="E7" s="31" t="s">
        <v>174</v>
      </c>
      <c r="F7" s="13" t="s">
        <v>40</v>
      </c>
    </row>
    <row r="8" spans="1:6" s="1" customFormat="1" x14ac:dyDescent="0.45">
      <c r="A8" s="8" t="s">
        <v>141</v>
      </c>
      <c r="B8" s="16" t="s">
        <v>52</v>
      </c>
      <c r="C8" s="10" t="s">
        <v>95</v>
      </c>
      <c r="D8" s="10" t="s">
        <v>52</v>
      </c>
      <c r="E8" s="31" t="s">
        <v>266</v>
      </c>
      <c r="F8" s="13" t="s">
        <v>39</v>
      </c>
    </row>
    <row r="9" spans="1:6" s="1" customFormat="1" x14ac:dyDescent="0.45">
      <c r="A9" s="8" t="s">
        <v>142</v>
      </c>
      <c r="B9" s="10" t="s">
        <v>80</v>
      </c>
      <c r="C9" s="10" t="s">
        <v>95</v>
      </c>
      <c r="D9" s="10" t="s">
        <v>190</v>
      </c>
      <c r="E9" s="31" t="s">
        <v>175</v>
      </c>
      <c r="F9" s="13" t="s">
        <v>267</v>
      </c>
    </row>
    <row r="10" spans="1:6" s="1" customFormat="1" x14ac:dyDescent="0.45">
      <c r="A10" s="81" t="s">
        <v>143</v>
      </c>
      <c r="B10" s="10" t="s">
        <v>55</v>
      </c>
      <c r="C10" s="10"/>
      <c r="D10" s="10" t="s">
        <v>96</v>
      </c>
      <c r="E10" s="31" t="s">
        <v>236</v>
      </c>
      <c r="F10" s="19" t="s">
        <v>38</v>
      </c>
    </row>
    <row r="11" spans="1:6" s="1" customFormat="1" ht="37.5" x14ac:dyDescent="0.45">
      <c r="A11" s="81" t="s">
        <v>144</v>
      </c>
      <c r="B11" s="19" t="s">
        <v>42</v>
      </c>
      <c r="C11" s="10"/>
      <c r="D11" s="19" t="s">
        <v>193</v>
      </c>
      <c r="E11" s="31" t="s">
        <v>237</v>
      </c>
      <c r="F11" s="19" t="s">
        <v>41</v>
      </c>
    </row>
    <row r="12" spans="1:6" s="1" customFormat="1" ht="37.5" x14ac:dyDescent="0.45">
      <c r="A12" s="81" t="s">
        <v>145</v>
      </c>
      <c r="B12" s="11" t="s">
        <v>53</v>
      </c>
      <c r="C12" s="11" t="s">
        <v>95</v>
      </c>
      <c r="D12" s="101" t="s">
        <v>194</v>
      </c>
      <c r="E12" s="31" t="s">
        <v>176</v>
      </c>
      <c r="F12" s="13" t="s">
        <v>43</v>
      </c>
    </row>
    <row r="13" spans="1:6" s="1" customFormat="1" ht="37.5" x14ac:dyDescent="0.45">
      <c r="A13" s="81" t="s">
        <v>146</v>
      </c>
      <c r="B13" s="12" t="s">
        <v>54</v>
      </c>
      <c r="C13" s="12" t="s">
        <v>95</v>
      </c>
      <c r="D13" s="12" t="s">
        <v>98</v>
      </c>
      <c r="E13" s="31" t="s">
        <v>217</v>
      </c>
      <c r="F13" s="15" t="s">
        <v>43</v>
      </c>
    </row>
    <row r="14" spans="1:6" s="1" customFormat="1" ht="75" x14ac:dyDescent="0.45">
      <c r="A14" s="81" t="s">
        <v>147</v>
      </c>
      <c r="B14" s="11" t="s">
        <v>81</v>
      </c>
      <c r="C14" s="11"/>
      <c r="D14" s="11" t="s">
        <v>192</v>
      </c>
      <c r="E14" s="31" t="s">
        <v>177</v>
      </c>
      <c r="F14" s="13"/>
    </row>
    <row r="15" spans="1:6" s="1" customFormat="1" ht="56.25" x14ac:dyDescent="0.45">
      <c r="A15" s="81" t="s">
        <v>148</v>
      </c>
      <c r="B15" s="11" t="s">
        <v>83</v>
      </c>
      <c r="C15" s="11"/>
      <c r="D15" s="11" t="s">
        <v>99</v>
      </c>
      <c r="E15" s="31" t="s">
        <v>11</v>
      </c>
      <c r="F15" s="13" t="s">
        <v>45</v>
      </c>
    </row>
    <row r="16" spans="1:6" s="1" customFormat="1" ht="37.5" x14ac:dyDescent="0.45">
      <c r="A16" s="81" t="s">
        <v>149</v>
      </c>
      <c r="B16" s="10" t="s">
        <v>56</v>
      </c>
      <c r="C16" s="10"/>
      <c r="D16" s="10" t="s">
        <v>100</v>
      </c>
      <c r="E16" s="31" t="s">
        <v>178</v>
      </c>
      <c r="F16" s="19"/>
    </row>
    <row r="17" spans="1:6" s="1" customFormat="1" ht="37.5" x14ac:dyDescent="0.45">
      <c r="A17" s="81" t="s">
        <v>150</v>
      </c>
      <c r="B17" s="10" t="s">
        <v>57</v>
      </c>
      <c r="C17" s="10"/>
      <c r="D17" s="10" t="s">
        <v>57</v>
      </c>
      <c r="E17" s="31" t="s">
        <v>179</v>
      </c>
      <c r="F17" s="19"/>
    </row>
    <row r="18" spans="1:6" s="1" customFormat="1" ht="37.5" x14ac:dyDescent="0.45">
      <c r="A18" s="81" t="s">
        <v>151</v>
      </c>
      <c r="B18" s="10" t="s">
        <v>58</v>
      </c>
      <c r="C18" s="10"/>
      <c r="D18" s="10" t="s">
        <v>58</v>
      </c>
      <c r="E18" s="31" t="s">
        <v>180</v>
      </c>
      <c r="F18" s="19"/>
    </row>
    <row r="19" spans="1:6" s="1" customFormat="1" ht="131.25" x14ac:dyDescent="0.45">
      <c r="A19" s="81" t="s">
        <v>152</v>
      </c>
      <c r="B19" s="12" t="s">
        <v>82</v>
      </c>
      <c r="C19" s="12"/>
      <c r="D19" s="12" t="s">
        <v>192</v>
      </c>
      <c r="E19" s="31" t="s">
        <v>181</v>
      </c>
      <c r="F19" s="15"/>
    </row>
    <row r="20" spans="1:6" s="1" customFormat="1" x14ac:dyDescent="0.45">
      <c r="A20" s="81" t="s">
        <v>153</v>
      </c>
      <c r="B20" s="11" t="s">
        <v>59</v>
      </c>
      <c r="C20" s="11"/>
      <c r="D20" s="11" t="s">
        <v>101</v>
      </c>
      <c r="E20" s="31" t="s">
        <v>279</v>
      </c>
      <c r="F20" s="13"/>
    </row>
    <row r="21" spans="1:6" s="1" customFormat="1" x14ac:dyDescent="0.45">
      <c r="A21" s="81" t="s">
        <v>154</v>
      </c>
      <c r="B21" s="12" t="s">
        <v>60</v>
      </c>
      <c r="C21" s="12"/>
      <c r="D21" s="12" t="s">
        <v>60</v>
      </c>
      <c r="E21" s="31" t="s">
        <v>264</v>
      </c>
      <c r="F21" s="15"/>
    </row>
    <row r="22" spans="1:6" s="1" customFormat="1" x14ac:dyDescent="0.45">
      <c r="A22" s="81" t="s">
        <v>155</v>
      </c>
      <c r="B22" s="11" t="s">
        <v>61</v>
      </c>
      <c r="C22" s="11" t="s">
        <v>95</v>
      </c>
      <c r="D22" s="12" t="s">
        <v>97</v>
      </c>
      <c r="E22" s="31" t="s">
        <v>27</v>
      </c>
      <c r="F22" s="19" t="s">
        <v>20</v>
      </c>
    </row>
    <row r="23" spans="1:6" s="1" customFormat="1" ht="37.5" x14ac:dyDescent="0.45">
      <c r="A23" s="81" t="s">
        <v>156</v>
      </c>
      <c r="B23" s="10" t="s">
        <v>182</v>
      </c>
      <c r="C23" s="10"/>
      <c r="D23" s="10" t="s">
        <v>182</v>
      </c>
      <c r="E23" s="31" t="s">
        <v>183</v>
      </c>
      <c r="F23" s="19"/>
    </row>
    <row r="24" spans="1:6" s="1" customFormat="1" ht="150" x14ac:dyDescent="0.45">
      <c r="A24" s="81" t="s">
        <v>157</v>
      </c>
      <c r="B24" s="12" t="s">
        <v>63</v>
      </c>
      <c r="C24" s="12"/>
      <c r="D24" s="12" t="s">
        <v>63</v>
      </c>
      <c r="E24" s="31" t="s">
        <v>184</v>
      </c>
      <c r="F24" s="15" t="s">
        <v>256</v>
      </c>
    </row>
    <row r="25" spans="1:6" s="1" customFormat="1" x14ac:dyDescent="0.45">
      <c r="A25" s="81" t="s">
        <v>158</v>
      </c>
      <c r="B25" s="10" t="s">
        <v>185</v>
      </c>
      <c r="C25" s="10"/>
      <c r="D25" s="10" t="s">
        <v>185</v>
      </c>
      <c r="E25" s="31" t="s">
        <v>186</v>
      </c>
      <c r="F25" s="19" t="s">
        <v>21</v>
      </c>
    </row>
    <row r="26" spans="1:6" s="1" customFormat="1" ht="37.5" x14ac:dyDescent="0.45">
      <c r="A26" s="81" t="s">
        <v>159</v>
      </c>
      <c r="B26" s="11" t="s">
        <v>65</v>
      </c>
      <c r="C26" s="16"/>
      <c r="D26" s="16"/>
      <c r="E26" s="31">
        <v>1353600</v>
      </c>
      <c r="F26" s="13" t="s">
        <v>46</v>
      </c>
    </row>
    <row r="27" spans="1:6" s="1" customFormat="1" x14ac:dyDescent="0.45">
      <c r="A27" s="81" t="s">
        <v>160</v>
      </c>
      <c r="B27" s="10" t="s">
        <v>66</v>
      </c>
      <c r="C27" s="10" t="s">
        <v>95</v>
      </c>
      <c r="D27" s="16" t="s">
        <v>102</v>
      </c>
      <c r="E27" s="31" t="s">
        <v>31</v>
      </c>
      <c r="F27" s="19" t="s">
        <v>50</v>
      </c>
    </row>
    <row r="28" spans="1:6" s="1" customFormat="1" x14ac:dyDescent="0.45">
      <c r="A28" s="81" t="s">
        <v>161</v>
      </c>
      <c r="B28" s="9" t="s">
        <v>67</v>
      </c>
      <c r="C28" s="10" t="s">
        <v>95</v>
      </c>
      <c r="D28" s="11" t="s">
        <v>67</v>
      </c>
      <c r="E28" s="31">
        <v>1</v>
      </c>
      <c r="F28" s="13" t="s">
        <v>22</v>
      </c>
    </row>
    <row r="29" spans="1:6" s="1" customFormat="1" x14ac:dyDescent="0.45">
      <c r="A29" s="81" t="s">
        <v>162</v>
      </c>
      <c r="B29" s="11" t="s">
        <v>89</v>
      </c>
      <c r="C29" s="11" t="s">
        <v>95</v>
      </c>
      <c r="D29" s="11" t="s">
        <v>89</v>
      </c>
      <c r="E29" s="31">
        <v>1</v>
      </c>
      <c r="F29" s="13" t="s">
        <v>22</v>
      </c>
    </row>
    <row r="30" spans="1:6" s="1" customFormat="1" x14ac:dyDescent="0.45">
      <c r="A30" s="81" t="s">
        <v>163</v>
      </c>
      <c r="B30" s="11" t="s">
        <v>68</v>
      </c>
      <c r="C30" s="11"/>
      <c r="D30" s="101"/>
      <c r="E30" s="31">
        <v>1</v>
      </c>
      <c r="F30" s="13" t="s">
        <v>22</v>
      </c>
    </row>
    <row r="31" spans="1:6" s="1" customFormat="1" x14ac:dyDescent="0.45">
      <c r="A31" s="81" t="s">
        <v>164</v>
      </c>
      <c r="B31" s="11" t="s">
        <v>69</v>
      </c>
      <c r="C31" s="11"/>
      <c r="D31" s="11"/>
      <c r="E31" s="31">
        <v>1</v>
      </c>
      <c r="F31" s="13" t="s">
        <v>22</v>
      </c>
    </row>
    <row r="32" spans="1:6" s="1" customFormat="1" x14ac:dyDescent="0.45">
      <c r="A32" s="81" t="s">
        <v>165</v>
      </c>
      <c r="B32" s="11" t="s">
        <v>70</v>
      </c>
      <c r="C32" s="11"/>
      <c r="D32" s="9"/>
      <c r="E32" s="31">
        <v>1</v>
      </c>
      <c r="F32" s="13" t="s">
        <v>257</v>
      </c>
    </row>
    <row r="33" spans="1:6" s="1" customFormat="1" ht="75" x14ac:dyDescent="0.45">
      <c r="A33" s="81" t="s">
        <v>166</v>
      </c>
      <c r="B33" s="11" t="s">
        <v>71</v>
      </c>
      <c r="C33" s="11"/>
      <c r="D33" s="9" t="s">
        <v>71</v>
      </c>
      <c r="E33" s="31" t="s">
        <v>37</v>
      </c>
      <c r="F33" s="13" t="s">
        <v>34</v>
      </c>
    </row>
    <row r="34" spans="1:6" s="1" customFormat="1" ht="187.5" x14ac:dyDescent="0.45">
      <c r="A34" s="81" t="s">
        <v>167</v>
      </c>
      <c r="B34" s="11" t="s">
        <v>187</v>
      </c>
      <c r="C34" s="11" t="s">
        <v>95</v>
      </c>
      <c r="D34" s="11" t="s">
        <v>72</v>
      </c>
      <c r="E34" s="31" t="s">
        <v>188</v>
      </c>
      <c r="F34" s="13" t="s">
        <v>29</v>
      </c>
    </row>
    <row r="35" spans="1:6" s="1" customFormat="1" x14ac:dyDescent="0.45">
      <c r="A35" s="81" t="s">
        <v>168</v>
      </c>
      <c r="B35" s="12" t="s">
        <v>73</v>
      </c>
      <c r="C35" s="12" t="s">
        <v>95</v>
      </c>
      <c r="D35" s="12" t="s">
        <v>73</v>
      </c>
      <c r="E35" s="31" t="s">
        <v>24</v>
      </c>
      <c r="F35" s="15" t="s">
        <v>23</v>
      </c>
    </row>
    <row r="36" spans="1:6" s="1" customFormat="1" ht="37.5" x14ac:dyDescent="0.45">
      <c r="A36" s="81" t="s">
        <v>169</v>
      </c>
      <c r="B36" s="11" t="s">
        <v>74</v>
      </c>
      <c r="C36" s="11"/>
      <c r="D36" s="11" t="s">
        <v>103</v>
      </c>
      <c r="E36" s="31" t="s">
        <v>47</v>
      </c>
      <c r="F36" s="13" t="s">
        <v>33</v>
      </c>
    </row>
    <row r="37" spans="1:6" s="1" customFormat="1" ht="37.5" x14ac:dyDescent="0.45">
      <c r="A37" s="81" t="s">
        <v>170</v>
      </c>
      <c r="B37" s="11" t="s">
        <v>75</v>
      </c>
      <c r="C37" s="11"/>
      <c r="D37" s="11" t="s">
        <v>104</v>
      </c>
      <c r="E37" s="31" t="s">
        <v>48</v>
      </c>
      <c r="F37" s="13" t="s">
        <v>33</v>
      </c>
    </row>
    <row r="38" spans="1:6" s="1" customFormat="1" ht="37.5" x14ac:dyDescent="0.45">
      <c r="A38" s="81" t="s">
        <v>171</v>
      </c>
      <c r="B38" s="11" t="s">
        <v>76</v>
      </c>
      <c r="C38" s="11"/>
      <c r="D38" s="11" t="s">
        <v>105</v>
      </c>
      <c r="E38" s="31" t="s">
        <v>35</v>
      </c>
      <c r="F38" s="13" t="s">
        <v>33</v>
      </c>
    </row>
    <row r="39" spans="1:6" s="1" customFormat="1" ht="37.5" x14ac:dyDescent="0.45">
      <c r="A39" s="81" t="s">
        <v>172</v>
      </c>
      <c r="B39" s="11" t="s">
        <v>77</v>
      </c>
      <c r="C39" s="11"/>
      <c r="D39" s="11" t="s">
        <v>77</v>
      </c>
      <c r="E39" s="31" t="s">
        <v>36</v>
      </c>
      <c r="F39" s="13" t="s">
        <v>33</v>
      </c>
    </row>
    <row r="40" spans="1:6" s="1" customFormat="1" ht="37.5" x14ac:dyDescent="0.45">
      <c r="A40" s="81" t="s">
        <v>173</v>
      </c>
      <c r="B40" s="11" t="s">
        <v>78</v>
      </c>
      <c r="C40" s="11"/>
      <c r="D40" s="11" t="s">
        <v>78</v>
      </c>
      <c r="E40" s="102" t="s">
        <v>86</v>
      </c>
      <c r="F40" s="13" t="s">
        <v>33</v>
      </c>
    </row>
    <row r="41" spans="1:6" s="1" customFormat="1" ht="37.5" x14ac:dyDescent="0.45">
      <c r="A41" s="114" t="s">
        <v>239</v>
      </c>
      <c r="B41" s="115" t="s">
        <v>79</v>
      </c>
      <c r="C41" s="115"/>
      <c r="D41" s="115" t="s">
        <v>79</v>
      </c>
      <c r="E41" s="125"/>
      <c r="F41" s="116" t="s">
        <v>30</v>
      </c>
    </row>
    <row r="42" spans="1:6" s="1" customFormat="1" x14ac:dyDescent="0.45">
      <c r="A42" s="117" t="s">
        <v>271</v>
      </c>
      <c r="B42" s="118" t="s">
        <v>272</v>
      </c>
      <c r="C42" s="118"/>
      <c r="D42" s="118" t="s">
        <v>273</v>
      </c>
      <c r="E42" s="119">
        <v>1</v>
      </c>
      <c r="F42" s="120" t="s">
        <v>274</v>
      </c>
    </row>
    <row r="43" spans="1:6" s="1" customFormat="1" x14ac:dyDescent="0.45">
      <c r="A43" s="121" t="s">
        <v>275</v>
      </c>
      <c r="B43" s="122" t="s">
        <v>276</v>
      </c>
      <c r="C43" s="122"/>
      <c r="D43" s="122"/>
      <c r="E43" s="123">
        <v>1</v>
      </c>
      <c r="F43" s="124" t="s">
        <v>274</v>
      </c>
    </row>
    <row r="44" spans="1:6" s="1" customFormat="1" x14ac:dyDescent="0.45">
      <c r="A44" t="s">
        <v>208</v>
      </c>
      <c r="B44" s="4"/>
      <c r="C44" s="4"/>
      <c r="D44" s="104"/>
      <c r="E44" s="105"/>
      <c r="F44" s="105"/>
    </row>
    <row r="45" spans="1:6" s="1" customFormat="1" x14ac:dyDescent="0.45">
      <c r="A45" s="22" t="s">
        <v>189</v>
      </c>
      <c r="B45" s="23" t="s">
        <v>49</v>
      </c>
      <c r="C45" s="23" t="s">
        <v>94</v>
      </c>
      <c r="D45" s="106" t="s">
        <v>92</v>
      </c>
      <c r="E45" s="107" t="s">
        <v>3</v>
      </c>
      <c r="F45" s="108" t="s">
        <v>25</v>
      </c>
    </row>
    <row r="46" spans="1:6" ht="37.5" x14ac:dyDescent="0.45">
      <c r="A46" s="26" t="s">
        <v>137</v>
      </c>
      <c r="B46" s="27" t="s">
        <v>197</v>
      </c>
      <c r="C46" s="27"/>
      <c r="D46" s="27" t="s">
        <v>197</v>
      </c>
      <c r="E46" s="109" t="s">
        <v>211</v>
      </c>
      <c r="F46" s="110" t="s">
        <v>209</v>
      </c>
    </row>
    <row r="47" spans="1:6" x14ac:dyDescent="0.45">
      <c r="A47" s="28" t="s">
        <v>202</v>
      </c>
      <c r="B47" s="11" t="s">
        <v>198</v>
      </c>
      <c r="C47" s="11"/>
      <c r="D47" s="11" t="s">
        <v>198</v>
      </c>
      <c r="E47" s="111" t="s">
        <v>203</v>
      </c>
      <c r="F47" s="13" t="s">
        <v>206</v>
      </c>
    </row>
    <row r="48" spans="1:6" x14ac:dyDescent="0.45">
      <c r="A48" s="28" t="s">
        <v>138</v>
      </c>
      <c r="B48" s="11" t="s">
        <v>199</v>
      </c>
      <c r="C48" s="11"/>
      <c r="D48" s="11" t="s">
        <v>199</v>
      </c>
      <c r="E48" s="111" t="s">
        <v>201</v>
      </c>
      <c r="F48" s="13" t="s">
        <v>204</v>
      </c>
    </row>
    <row r="49" spans="1:6" x14ac:dyDescent="0.45">
      <c r="A49" s="28" t="s">
        <v>139</v>
      </c>
      <c r="B49" s="11" t="s">
        <v>200</v>
      </c>
      <c r="C49" s="11"/>
      <c r="D49" s="11" t="s">
        <v>200</v>
      </c>
      <c r="E49" s="31">
        <v>16.5</v>
      </c>
      <c r="F49" s="13" t="s">
        <v>205</v>
      </c>
    </row>
    <row r="50" spans="1:6" ht="37.5" x14ac:dyDescent="0.45">
      <c r="A50" s="25" t="s">
        <v>216</v>
      </c>
      <c r="B50" s="6" t="s">
        <v>215</v>
      </c>
      <c r="C50" s="6"/>
      <c r="D50" s="6" t="s">
        <v>215</v>
      </c>
      <c r="E50" s="112" t="s">
        <v>268</v>
      </c>
      <c r="F50" s="103" t="s">
        <v>106</v>
      </c>
    </row>
  </sheetData>
  <phoneticPr fontId="5"/>
  <pageMargins left="0.70866141732283472" right="0.70866141732283472" top="0.74803149606299213" bottom="0.74803149606299213" header="0.31496062992125984" footer="0.31496062992125984"/>
  <pageSetup paperSize="9" scale="58" fitToHeight="0" orientation="landscape" r:id="rId1"/>
  <headerFooter>
    <oddHeader>&amp;L【資料4】共通フォーマット案</oddHeader>
    <oddFooter>&amp;P / &amp;N ページ</oddFooter>
  </headerFooter>
  <rowBreaks count="2" manualBreakCount="2">
    <brk id="23" max="5" man="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CA28FA1387A1940A9DACBB43129017A" ma:contentTypeVersion="7" ma:contentTypeDescription="新しいドキュメントを作成します。" ma:contentTypeScope="" ma:versionID="0a0f3c7f411104addcf15469898d3af9">
  <xsd:schema xmlns:xsd="http://www.w3.org/2001/XMLSchema" xmlns:xs="http://www.w3.org/2001/XMLSchema" xmlns:p="http://schemas.microsoft.com/office/2006/metadata/properties" xmlns:ns2="a86210ce-f8ab-4760-9888-4695e8d0fbab" targetNamespace="http://schemas.microsoft.com/office/2006/metadata/properties" ma:root="true" ma:fieldsID="27526fd17acea6fdb398b9dbfd0202e1" ns2:_="">
    <xsd:import namespace="a86210ce-f8ab-4760-9888-4695e8d0fba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6210ce-f8ab-4760-9888-4695e8d0fb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B6DA23-2D87-4B36-A1B9-949AF268A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6210ce-f8ab-4760-9888-4695e8d0fb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F5A3B9-91CA-4E6E-9B8B-D0C6FD5F0DE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D1B4227-B7B7-4BD2-B644-9F9AC43BF7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御説明</vt:lpstr>
      <vt:lpstr>【確認用】マナパス掲載イメージ</vt:lpstr>
      <vt:lpstr>【入力用①】講座基本情報</vt:lpstr>
      <vt:lpstr>Sheet2</vt:lpstr>
      <vt:lpstr>【入力用②】科目情報</vt:lpstr>
      <vt:lpstr>説明書(詳細)</vt:lpstr>
      <vt:lpstr>【確認用】マナパス掲載イメージ!Print_Area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 雅春</dc:creator>
  <cp:lastModifiedBy>林 泰斗</cp:lastModifiedBy>
  <cp:lastPrinted>2020-09-07T05:26:36Z</cp:lastPrinted>
  <dcterms:created xsi:type="dcterms:W3CDTF">2018-12-21T04:09:34Z</dcterms:created>
  <dcterms:modified xsi:type="dcterms:W3CDTF">2021-05-28T03:49:45Z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0x0101005CA28FA1387A1940A9DACBB43129017A</vt:lpwstr>
  </property>
</Properties>
</file>